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65" windowWidth="15195" windowHeight="8325" activeTab="7"/>
  </bookViews>
  <sheets>
    <sheet name="összegzés" sheetId="7" r:id="rId1"/>
    <sheet name="hirdetmények" sheetId="1" r:id="rId2"/>
    <sheet name="térképek" sheetId="10" r:id="rId3"/>
    <sheet name="fűzött-gyűrűs mappába" sheetId="2" r:id="rId4"/>
    <sheet name="gyűrűs mappa" sheetId="3" r:id="rId5"/>
    <sheet name="leporelló" sheetId="5" r:id="rId6"/>
    <sheet name="öntapad-átíró " sheetId="4" r:id="rId7"/>
    <sheet name="műveletek" sheetId="6" r:id="rId8"/>
  </sheets>
  <definedNames>
    <definedName name="_xlnm.Print_Titles" localSheetId="3">'fűzött-gyűrűs mappába'!$A:$B,'fűzött-gyűrűs mappába'!$2:$4</definedName>
    <definedName name="_xlnm.Print_Titles" localSheetId="1">hirdetmények!$A:$A</definedName>
    <definedName name="_xlnm.Print_Area" localSheetId="3">'fűzött-gyűrűs mappába'!$A$1:$Y$106</definedName>
    <definedName name="_xlnm.Print_Area" localSheetId="6">'öntapad-átíró '!$A$1:$L$40</definedName>
    <definedName name="_xlnm.Print_Area" localSheetId="0">összegzés!$A$1:$G$23</definedName>
    <definedName name="_xlnm.Print_Area" localSheetId="2">térképek!$A$1:$J$17</definedName>
  </definedNames>
  <calcPr calcId="145621"/>
</workbook>
</file>

<file path=xl/calcChain.xml><?xml version="1.0" encoding="utf-8"?>
<calcChain xmlns="http://schemas.openxmlformats.org/spreadsheetml/2006/main">
  <c r="AF8" i="7" l="1"/>
  <c r="V8" i="7"/>
  <c r="L8" i="7"/>
  <c r="I104" i="2"/>
  <c r="AE6" i="7"/>
  <c r="AD6" i="7"/>
  <c r="U6" i="7"/>
  <c r="T6" i="7"/>
  <c r="J17" i="10"/>
  <c r="K6" i="7"/>
  <c r="J6" i="7"/>
  <c r="AF3" i="7"/>
  <c r="V3" i="7"/>
  <c r="L3" i="7"/>
  <c r="H27" i="1"/>
  <c r="AL20" i="7" l="1"/>
  <c r="AM20" i="7"/>
  <c r="S20" i="7"/>
  <c r="R20" i="7"/>
  <c r="AC20" i="7"/>
  <c r="AB20" i="7"/>
  <c r="C5" i="6"/>
  <c r="D19" i="7" s="1"/>
  <c r="E19" i="7" s="1"/>
  <c r="G96" i="6"/>
  <c r="C71" i="6"/>
  <c r="D20" i="7" s="1"/>
  <c r="E20" i="7" s="1"/>
  <c r="AF13" i="7"/>
  <c r="V13" i="7"/>
  <c r="AE13" i="7"/>
  <c r="U13" i="7"/>
  <c r="AD13" i="7"/>
  <c r="T13" i="7"/>
  <c r="L13" i="7"/>
  <c r="K13" i="7"/>
  <c r="J13" i="7"/>
  <c r="F47" i="5"/>
  <c r="D13" i="7" s="1"/>
  <c r="E13" i="7" s="1"/>
  <c r="D6" i="7"/>
  <c r="E6" i="7" s="1"/>
  <c r="AE4" i="7"/>
  <c r="AD4" i="7"/>
  <c r="U4" i="7"/>
  <c r="T4" i="7"/>
  <c r="K4" i="7"/>
  <c r="J4" i="7"/>
  <c r="G45" i="1"/>
  <c r="D4" i="7" s="1"/>
  <c r="E4" i="7" s="1"/>
  <c r="U20" i="7"/>
  <c r="AD20" i="7"/>
  <c r="T20" i="7"/>
  <c r="V20" i="7"/>
  <c r="J20" i="7"/>
  <c r="AG15" i="7"/>
  <c r="W15" i="7"/>
  <c r="AF15" i="7"/>
  <c r="V15" i="7"/>
  <c r="AE15" i="7"/>
  <c r="U15" i="7"/>
  <c r="M15" i="7"/>
  <c r="L15" i="7"/>
  <c r="K15" i="7"/>
  <c r="H23" i="5"/>
  <c r="D12" i="7" s="1"/>
  <c r="E12" i="7" s="1"/>
  <c r="AE8" i="7"/>
  <c r="K8" i="7"/>
  <c r="AH10" i="7"/>
  <c r="AG10" i="7"/>
  <c r="AF10" i="7"/>
  <c r="AE10" i="7"/>
  <c r="X10" i="7"/>
  <c r="W10" i="7"/>
  <c r="V10" i="7"/>
  <c r="U10" i="7"/>
  <c r="N10" i="7"/>
  <c r="M10" i="7"/>
  <c r="L10" i="7"/>
  <c r="K10" i="7"/>
  <c r="U8" i="7"/>
  <c r="D33" i="4"/>
  <c r="D15" i="7" s="1"/>
  <c r="E15" i="7" s="1"/>
  <c r="J8" i="7"/>
  <c r="AA20" i="7"/>
  <c r="Y20" i="7"/>
  <c r="AJ20" i="7"/>
  <c r="AK20" i="7"/>
  <c r="AI20" i="7"/>
  <c r="AH20" i="7"/>
  <c r="Z20" i="7"/>
  <c r="X20" i="7"/>
  <c r="P20" i="7"/>
  <c r="Q20" i="7"/>
  <c r="O20" i="7"/>
  <c r="N20" i="7"/>
  <c r="AE12" i="7"/>
  <c r="U12" i="7"/>
  <c r="K12" i="7"/>
  <c r="AD10" i="7"/>
  <c r="T10" i="7"/>
  <c r="J10" i="7"/>
  <c r="J3" i="7"/>
  <c r="D3" i="7"/>
  <c r="AG20" i="7"/>
  <c r="W20" i="7"/>
  <c r="J22" i="7"/>
  <c r="K22" i="7"/>
  <c r="L22" i="7"/>
  <c r="T22" i="7"/>
  <c r="U22" i="7"/>
  <c r="V22" i="7"/>
  <c r="AD22" i="7"/>
  <c r="AE22" i="7"/>
  <c r="AF22" i="7"/>
  <c r="K20" i="7"/>
  <c r="AE20" i="7"/>
  <c r="L20" i="7"/>
  <c r="M20" i="7"/>
  <c r="AF20" i="7"/>
  <c r="J19" i="7"/>
  <c r="T19" i="7"/>
  <c r="AD19" i="7"/>
  <c r="J17" i="7"/>
  <c r="I17" i="7" s="1"/>
  <c r="H17" i="7" s="1"/>
  <c r="T17" i="7"/>
  <c r="AD17" i="7"/>
  <c r="J15" i="7"/>
  <c r="T15" i="7"/>
  <c r="AD15" i="7"/>
  <c r="J12" i="7"/>
  <c r="T12" i="7"/>
  <c r="AD12" i="7"/>
  <c r="L12" i="7"/>
  <c r="V12" i="7"/>
  <c r="AF12" i="7"/>
  <c r="K3" i="7"/>
  <c r="T3" i="7"/>
  <c r="U3" i="7"/>
  <c r="AD3" i="7"/>
  <c r="AE3" i="7"/>
  <c r="D22" i="7"/>
  <c r="E22" i="7"/>
  <c r="E40" i="4"/>
  <c r="D17" i="7" s="1"/>
  <c r="E17" i="7" s="1"/>
  <c r="K23" i="3"/>
  <c r="D10" i="7"/>
  <c r="E10" i="7" s="1"/>
  <c r="F23" i="7"/>
  <c r="AD8" i="7"/>
  <c r="T8" i="7"/>
  <c r="D8" i="7"/>
  <c r="E8" i="7" s="1"/>
  <c r="I22" i="7" l="1"/>
  <c r="H22" i="7" s="1"/>
  <c r="I12" i="7"/>
  <c r="H12" i="7" s="1"/>
  <c r="I8" i="7"/>
  <c r="H8" i="7" s="1"/>
  <c r="I15" i="7"/>
  <c r="H15" i="7" s="1"/>
  <c r="I19" i="7"/>
  <c r="H19" i="7" s="1"/>
  <c r="I10" i="7"/>
  <c r="H10" i="7" s="1"/>
  <c r="I20" i="7"/>
  <c r="H20" i="7" s="1"/>
  <c r="I13" i="7"/>
  <c r="H13" i="7" s="1"/>
  <c r="I6" i="7"/>
  <c r="H6" i="7" s="1"/>
  <c r="I3" i="7"/>
  <c r="H3" i="7" s="1"/>
  <c r="I4" i="7"/>
  <c r="H4" i="7" s="1"/>
  <c r="D23" i="7"/>
  <c r="E3" i="7"/>
</calcChain>
</file>

<file path=xl/comments1.xml><?xml version="1.0" encoding="utf-8"?>
<comments xmlns="http://schemas.openxmlformats.org/spreadsheetml/2006/main">
  <authors>
    <author>haragos.pal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238"/>
          </rPr>
          <t>MÁV-START</t>
        </r>
        <r>
          <rPr>
            <sz val="8"/>
            <color indexed="81"/>
            <rFont val="Tahoma"/>
            <family val="2"/>
            <charset val="238"/>
          </rPr>
          <t xml:space="preserve">
Kiszámolja hány cellából hiányzik még adat.</t>
        </r>
      </text>
    </comment>
  </commentList>
</comments>
</file>

<file path=xl/sharedStrings.xml><?xml version="1.0" encoding="utf-8"?>
<sst xmlns="http://schemas.openxmlformats.org/spreadsheetml/2006/main" count="1245" uniqueCount="273">
  <si>
    <t>1+0</t>
  </si>
  <si>
    <t>1+1</t>
  </si>
  <si>
    <t>4+0</t>
  </si>
  <si>
    <t>4+4</t>
  </si>
  <si>
    <t>példányszám</t>
  </si>
  <si>
    <t>oldalszám</t>
  </si>
  <si>
    <t>irkafűzéssel</t>
  </si>
  <si>
    <t>A/5</t>
  </si>
  <si>
    <t>A/4</t>
  </si>
  <si>
    <t>gyűrűs mappához</t>
  </si>
  <si>
    <t>darabszám</t>
  </si>
  <si>
    <t>Nyomott előoldal</t>
  </si>
  <si>
    <r>
      <t xml:space="preserve">Panoráma </t>
    </r>
    <r>
      <rPr>
        <sz val="8"/>
        <rFont val="Arial"/>
        <family val="2"/>
        <charset val="238"/>
      </rPr>
      <t>(zsebes oldal)</t>
    </r>
  </si>
  <si>
    <t>gerincvastagság (mm)</t>
  </si>
  <si>
    <t>regiszterlap 8 osztás</t>
  </si>
  <si>
    <t>regiszterlap 4 osztás</t>
  </si>
  <si>
    <t>80 g ofszet</t>
  </si>
  <si>
    <t>2 hajtás</t>
  </si>
  <si>
    <t>3 hajtás</t>
  </si>
  <si>
    <t>4 hajtás</t>
  </si>
  <si>
    <t>5 hajtás</t>
  </si>
  <si>
    <t>LA/4 105x210mm hajtott méretű leporelló 4+4 színnel</t>
  </si>
  <si>
    <t>egyéb kiegészítő műveletek</t>
  </si>
  <si>
    <t>1-5</t>
  </si>
  <si>
    <t>6-10</t>
  </si>
  <si>
    <t>11-20</t>
  </si>
  <si>
    <t>súlyszám</t>
  </si>
  <si>
    <t>átlagár</t>
  </si>
  <si>
    <t>gyűrűs mappa</t>
  </si>
  <si>
    <t>szerkesztés</t>
  </si>
  <si>
    <t>Ft/munkaóra</t>
  </si>
  <si>
    <t>A/6</t>
  </si>
  <si>
    <t>A/3</t>
  </si>
  <si>
    <t>A/2</t>
  </si>
  <si>
    <t>A/6 hajtott méretű leporelló 1+1 színnel</t>
  </si>
  <si>
    <t>A/6 hajtott méretű leporelló 4+4 színnel</t>
  </si>
  <si>
    <t>1 hajtás</t>
  </si>
  <si>
    <t>A1</t>
  </si>
  <si>
    <t>A0</t>
  </si>
  <si>
    <t>perforálás hajtás mentén ívenként</t>
  </si>
  <si>
    <t>perforálás stancolással ívenként</t>
  </si>
  <si>
    <r>
      <t>felület nagysága cm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/darab</t>
    </r>
  </si>
  <si>
    <t>1. táblázat</t>
  </si>
  <si>
    <t>2. táblázat</t>
  </si>
  <si>
    <t>3. táblázat</t>
  </si>
  <si>
    <t>4. táblázat</t>
  </si>
  <si>
    <t>5. táblázat</t>
  </si>
  <si>
    <t>6. táblázat</t>
  </si>
  <si>
    <t>7. táblázat</t>
  </si>
  <si>
    <t>8. táblázat</t>
  </si>
  <si>
    <t>9. táblázat</t>
  </si>
  <si>
    <t>10. táblázat</t>
  </si>
  <si>
    <t>12. táblázat</t>
  </si>
  <si>
    <t>Hirdetmények</t>
  </si>
  <si>
    <t>Leporelló kiadványok</t>
  </si>
  <si>
    <t>Öntapadós kivitelű hirdetmények</t>
  </si>
  <si>
    <t>Gyűrűs mappák</t>
  </si>
  <si>
    <t>Kiegészítő műveletek</t>
  </si>
  <si>
    <t>megjegyzés</t>
  </si>
  <si>
    <t>akinél az átlagár a legalacsonyabb 10 pontot kap, a többi pályázó arányosan kevesebbet.</t>
  </si>
  <si>
    <t>fekete-fehér (ofszet)</t>
  </si>
  <si>
    <t>színes (ofszet)</t>
  </si>
  <si>
    <t>színes (műnyomó)</t>
  </si>
  <si>
    <t>Kihajtható belívek, illetve borítók felára oldalhajtásonként</t>
  </si>
  <si>
    <t>példányszám
A/4 ívenként</t>
  </si>
  <si>
    <t>egységár</t>
  </si>
  <si>
    <t>TC4</t>
  </si>
  <si>
    <t>TC5</t>
  </si>
  <si>
    <t>LC5</t>
  </si>
  <si>
    <t>LC4</t>
  </si>
  <si>
    <t>boríték, csekk, borítékolás</t>
  </si>
  <si>
    <t>Ft/oldal</t>
  </si>
  <si>
    <t>perforáció,ragasztó felület, kefe</t>
  </si>
  <si>
    <t>Nyomtatványok irkafűzött / gyűrűskönyvhöz</t>
  </si>
  <si>
    <t>sorszám</t>
  </si>
  <si>
    <t>részszempont</t>
  </si>
  <si>
    <t>ellenőrzés</t>
  </si>
  <si>
    <t>üres1</t>
  </si>
  <si>
    <t>üres2</t>
  </si>
  <si>
    <t>üres3</t>
  </si>
  <si>
    <t>teli1</t>
  </si>
  <si>
    <t>teli2</t>
  </si>
  <si>
    <t>teli3</t>
  </si>
  <si>
    <t>szám1</t>
  </si>
  <si>
    <t>szám2</t>
  </si>
  <si>
    <t>szám3</t>
  </si>
  <si>
    <t>Üzenet</t>
  </si>
  <si>
    <t>papírméret</t>
  </si>
  <si>
    <t>13. táblázat</t>
  </si>
  <si>
    <t>21. táblázat</t>
  </si>
  <si>
    <t>önátíró tömb</t>
  </si>
  <si>
    <t>üres4</t>
  </si>
  <si>
    <t>teli4</t>
  </si>
  <si>
    <t>szám4</t>
  </si>
  <si>
    <t>C5/C6</t>
  </si>
  <si>
    <t>Citylight</t>
  </si>
  <si>
    <t>Térképek</t>
  </si>
  <si>
    <t>hirdetmények</t>
  </si>
  <si>
    <t>Hirdetmény 1.</t>
  </si>
  <si>
    <t>Hirdetmény 2.</t>
  </si>
  <si>
    <t>Plakát 1.</t>
  </si>
  <si>
    <t>Plakát 2.</t>
  </si>
  <si>
    <t>plakátok</t>
  </si>
  <si>
    <t>11. táblázat</t>
  </si>
  <si>
    <t>Leporelló 1.</t>
  </si>
  <si>
    <t>Leporelló 2.</t>
  </si>
  <si>
    <t>Leporelló 4.</t>
  </si>
  <si>
    <t>Leporelló 3.</t>
  </si>
  <si>
    <t>11-13. táblázat</t>
  </si>
  <si>
    <t>14. táblázat</t>
  </si>
  <si>
    <t>15. táblázat</t>
  </si>
  <si>
    <t>Öntapadó mosható felületű</t>
  </si>
  <si>
    <t>17. táblázat</t>
  </si>
  <si>
    <t>18. táblázat</t>
  </si>
  <si>
    <t>C6/C5 enyvezett</t>
  </si>
  <si>
    <t>C6/C5 szilikonos</t>
  </si>
  <si>
    <t>A/0</t>
  </si>
  <si>
    <t>A/1</t>
  </si>
  <si>
    <t>4+0 borítóval</t>
  </si>
  <si>
    <t>borító: 295 g karton fóliázva 4+0  nyomással</t>
  </si>
  <si>
    <t>0 hajtás</t>
  </si>
  <si>
    <t>B/6</t>
  </si>
  <si>
    <t>B/5</t>
  </si>
  <si>
    <t>20-35</t>
  </si>
  <si>
    <t>35-49</t>
  </si>
  <si>
    <t>50-70</t>
  </si>
  <si>
    <t>70-től</t>
  </si>
  <si>
    <t>100 000-től</t>
  </si>
  <si>
    <t>5 000-9 999</t>
  </si>
  <si>
    <t>50 000-től</t>
  </si>
  <si>
    <t>-</t>
  </si>
  <si>
    <t>10 000-től</t>
  </si>
  <si>
    <t xml:space="preserve">       1-     49</t>
  </si>
  <si>
    <t>üres5</t>
  </si>
  <si>
    <t>üres6</t>
  </si>
  <si>
    <t>üres7</t>
  </si>
  <si>
    <t>teli5</t>
  </si>
  <si>
    <t>teli6</t>
  </si>
  <si>
    <t>teli7</t>
  </si>
  <si>
    <t>szám5</t>
  </si>
  <si>
    <t>szám6</t>
  </si>
  <si>
    <t>szám7</t>
  </si>
  <si>
    <t>Ft/hajtás</t>
  </si>
  <si>
    <t>több hajtás</t>
  </si>
  <si>
    <t>4+1 hajtás</t>
  </si>
  <si>
    <t>5+1 hajtás</t>
  </si>
  <si>
    <t>3+2 hajtás</t>
  </si>
  <si>
    <t>4+2 hajtás</t>
  </si>
  <si>
    <t>5+2 hajtás</t>
  </si>
  <si>
    <t>6+2 hajtás</t>
  </si>
  <si>
    <t>7+2 hajtás</t>
  </si>
  <si>
    <t>8+2 hajtás</t>
  </si>
  <si>
    <t>bankkártya méretűre (85x54) hajtott leporelló két felező hajtással 4+4 színnel</t>
  </si>
  <si>
    <t>szám8</t>
  </si>
  <si>
    <t>teli8</t>
  </si>
  <si>
    <t>üres8</t>
  </si>
  <si>
    <t xml:space="preserve">      50-     999</t>
  </si>
  <si>
    <t xml:space="preserve">  1 000-  9 999</t>
  </si>
  <si>
    <t>10 000-49 999</t>
  </si>
  <si>
    <t>50 000-99 999</t>
  </si>
  <si>
    <t>2 500-9 999</t>
  </si>
  <si>
    <t>1-99</t>
  </si>
  <si>
    <t>100-999</t>
  </si>
  <si>
    <t>1 000-9 999</t>
  </si>
  <si>
    <t>17-32</t>
  </si>
  <si>
    <t>33-48</t>
  </si>
  <si>
    <t>49-64</t>
  </si>
  <si>
    <t>65-80</t>
  </si>
  <si>
    <t>81-96</t>
  </si>
  <si>
    <t>129-160</t>
  </si>
  <si>
    <t>161-200</t>
  </si>
  <si>
    <t>201-500</t>
  </si>
  <si>
    <t>1001-1500</t>
  </si>
  <si>
    <t>1501-2000</t>
  </si>
  <si>
    <t xml:space="preserve">    -16</t>
  </si>
  <si>
    <t xml:space="preserve"> 97-128</t>
  </si>
  <si>
    <t xml:space="preserve"> 501-1000</t>
  </si>
  <si>
    <t>2001- felett</t>
  </si>
  <si>
    <t xml:space="preserve">    100-   9 999</t>
  </si>
  <si>
    <t>Leporelló 5.</t>
  </si>
  <si>
    <t>Öntapadó vinyl fólia (matt vagy fényes felületű)</t>
  </si>
  <si>
    <t>Öntapadó vinyl fólia (matt vagy fényes felületű) nem szabványos méretű, riccelve</t>
  </si>
  <si>
    <t>1+0 - felület nagysága cm2/darab</t>
  </si>
  <si>
    <t>4+0  - felület nagysága cm2/darab</t>
  </si>
  <si>
    <t>600-1200</t>
  </si>
  <si>
    <t>1200-2600</t>
  </si>
  <si>
    <t>300-600</t>
  </si>
  <si>
    <t>150-300</t>
  </si>
  <si>
    <t>1-150</t>
  </si>
  <si>
    <t xml:space="preserve">     1-   49</t>
  </si>
  <si>
    <t xml:space="preserve">  50- 999</t>
  </si>
  <si>
    <t>1 000-től</t>
  </si>
  <si>
    <t>1 000-49 999</t>
  </si>
  <si>
    <t>riccelés ívenként</t>
  </si>
  <si>
    <t xml:space="preserve">     50-2 499</t>
  </si>
  <si>
    <t xml:space="preserve">        1-        49</t>
  </si>
  <si>
    <t xml:space="preserve">      50-      999</t>
  </si>
  <si>
    <t xml:space="preserve">       1-         49</t>
  </si>
  <si>
    <t xml:space="preserve">       1-       49</t>
  </si>
  <si>
    <t>műnyomó</t>
  </si>
  <si>
    <t>ofszet</t>
  </si>
  <si>
    <t>16. táblázat</t>
  </si>
  <si>
    <t>öntapadó</t>
  </si>
  <si>
    <t>Önátíró kiadvány</t>
  </si>
  <si>
    <t xml:space="preserve">   200-4 999</t>
  </si>
  <si>
    <t xml:space="preserve">     50-   199</t>
  </si>
  <si>
    <t xml:space="preserve">      1-     49</t>
  </si>
  <si>
    <t xml:space="preserve">     50-   999</t>
  </si>
  <si>
    <t xml:space="preserve">     500-  9 999</t>
  </si>
  <si>
    <t xml:space="preserve">         1-     499</t>
  </si>
  <si>
    <t>üres9</t>
  </si>
  <si>
    <t>teli9</t>
  </si>
  <si>
    <t>szám9</t>
  </si>
  <si>
    <t>adatforrás: Ms Word és Ms Excel fájlok.</t>
  </si>
  <si>
    <t>Boríték műveletek</t>
  </si>
  <si>
    <t>2 500-4 999</t>
  </si>
  <si>
    <t xml:space="preserve">  1-49</t>
  </si>
  <si>
    <t xml:space="preserve">        1-        99</t>
  </si>
  <si>
    <t xml:space="preserve">          1-      999</t>
  </si>
  <si>
    <t xml:space="preserve">  1 000-   9 999</t>
  </si>
  <si>
    <t xml:space="preserve">       1-      999</t>
  </si>
  <si>
    <t xml:space="preserve">    50-     999</t>
  </si>
  <si>
    <t xml:space="preserve">      1-       49</t>
  </si>
  <si>
    <r>
      <t xml:space="preserve">55,5x210mm 
</t>
    </r>
    <r>
      <rPr>
        <b/>
        <sz val="10"/>
        <rFont val="Arial"/>
        <family val="2"/>
        <charset val="238"/>
      </rPr>
      <t>180 g</t>
    </r>
  </si>
  <si>
    <t>135 g műnyomó</t>
  </si>
  <si>
    <t xml:space="preserve">       50-      999</t>
  </si>
  <si>
    <t>20 000-től</t>
  </si>
  <si>
    <t xml:space="preserve">  1 000-19 999</t>
  </si>
  <si>
    <t>Leporelló 6.</t>
  </si>
  <si>
    <t xml:space="preserve"> műnyomó</t>
  </si>
  <si>
    <t>Ft/lap</t>
  </si>
  <si>
    <t>szám10</t>
  </si>
  <si>
    <t>teli10</t>
  </si>
  <si>
    <t>üres10</t>
  </si>
  <si>
    <t>14-16. táblázat</t>
  </si>
  <si>
    <t>19. táblázat</t>
  </si>
  <si>
    <t>20. táblázat Ofszet papír felületű, fehér, öntapadó papíron nyomva, szemből riccelve</t>
  </si>
  <si>
    <t xml:space="preserve">21. táblázat 3 példányos önátíró papír különböző színekkel tömbösítve sorszámozva </t>
  </si>
  <si>
    <t>17-20. táblázat</t>
  </si>
  <si>
    <t>22. táblázat Szerkesztési műveletek</t>
  </si>
  <si>
    <t>23. táblázat Riccelés ívenként</t>
  </si>
  <si>
    <t>22. táblázat</t>
  </si>
  <si>
    <t>24. táblázat Perforáció készítése</t>
  </si>
  <si>
    <t>25. táblázat Ragasztós felület elhelyezése</t>
  </si>
  <si>
    <t>26. táblázat Tömbragasztás</t>
  </si>
  <si>
    <t>27. táblázat Hajtás</t>
  </si>
  <si>
    <t>28. táblázat Tűzés sapkázás</t>
  </si>
  <si>
    <t>29. táblázat Sarok lekerekítése</t>
  </si>
  <si>
    <t>30. táblázat Plakátok duplózása</t>
  </si>
  <si>
    <t xml:space="preserve">31. táblázat kiegészítő lap belehelyezése </t>
  </si>
  <si>
    <t>32. táblázat Kefenyomat, minta elküldése nyomtatás előtt</t>
  </si>
  <si>
    <t>23-32. táblázat</t>
  </si>
  <si>
    <t>33-33. táblázat</t>
  </si>
  <si>
    <t>33. táblázat Boríték nyomtatása</t>
  </si>
  <si>
    <t>34. táblázat Postai befizetésicsekk (készpénzátutalási megbízás) előállítása</t>
  </si>
  <si>
    <t>35. táblázat Borítékolás</t>
  </si>
  <si>
    <t>180 g  műnyomó</t>
  </si>
  <si>
    <r>
      <t xml:space="preserve">55,5x210mm 
</t>
    </r>
    <r>
      <rPr>
        <b/>
        <sz val="10"/>
        <rFont val="Arial"/>
        <family val="2"/>
        <charset val="238"/>
      </rPr>
      <t>200 g</t>
    </r>
  </si>
  <si>
    <t>150 g ofszet</t>
  </si>
  <si>
    <t>115 g G print</t>
  </si>
  <si>
    <t>115 g műnyomó</t>
  </si>
  <si>
    <t>Hirdetmény 3.</t>
  </si>
  <si>
    <t>4-5. táblázat</t>
  </si>
  <si>
    <t>1-3. táblázat</t>
  </si>
  <si>
    <t>Térkép 1. - méretre hajtogatva</t>
  </si>
  <si>
    <t>Térkép 2. - méretre hajtogatva</t>
  </si>
  <si>
    <t>6-7. táblázat</t>
  </si>
  <si>
    <t>8-9. táblázat</t>
  </si>
  <si>
    <t>irka/fúrt</t>
  </si>
  <si>
    <t>65- felett</t>
  </si>
  <si>
    <t>20 000- től</t>
  </si>
  <si>
    <t>10 000-19 999</t>
  </si>
  <si>
    <t>irkafűzés 150 g ofszet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</si>
</sst>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00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color indexed="9"/>
      <name val="Arial"/>
      <family val="2"/>
      <charset val="238"/>
    </font>
    <font>
      <b/>
      <i/>
      <sz val="10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10"/>
      <color indexed="10"/>
      <name val="Arial"/>
      <family val="2"/>
      <charset val="238"/>
    </font>
    <font>
      <b/>
      <sz val="9.5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Fill="1" applyBorder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3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5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3" xfId="0" applyBorder="1" applyAlignment="1">
      <alignment horizontal="center" vertical="center"/>
    </xf>
    <xf numFmtId="0" fontId="0" fillId="0" borderId="9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 applyAlignment="1">
      <alignment horizontal="center"/>
    </xf>
    <xf numFmtId="0" fontId="0" fillId="0" borderId="5" xfId="0" applyBorder="1"/>
    <xf numFmtId="0" fontId="4" fillId="0" borderId="7" xfId="0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7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/>
    <xf numFmtId="0" fontId="0" fillId="0" borderId="6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3" fillId="0" borderId="11" xfId="0" applyFont="1" applyBorder="1" applyAlignment="1"/>
    <xf numFmtId="0" fontId="0" fillId="0" borderId="10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3" fillId="0" borderId="26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right" vertical="center" indent="2"/>
    </xf>
    <xf numFmtId="1" fontId="0" fillId="2" borderId="4" xfId="0" applyNumberFormat="1" applyFill="1" applyBorder="1" applyAlignment="1">
      <alignment horizontal="right" vertical="center" indent="2"/>
    </xf>
    <xf numFmtId="1" fontId="0" fillId="2" borderId="31" xfId="0" applyNumberFormat="1" applyFill="1" applyBorder="1" applyAlignment="1">
      <alignment horizontal="right" vertical="center" indent="2"/>
    </xf>
    <xf numFmtId="1" fontId="8" fillId="0" borderId="0" xfId="1" applyNumberFormat="1" applyFont="1" applyAlignment="1">
      <alignment horizontal="right" indent="2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32" xfId="0" applyNumberFormat="1" applyFill="1" applyBorder="1" applyAlignment="1" applyProtection="1">
      <alignment horizontal="center" vertical="center"/>
      <protection locked="0"/>
    </xf>
    <xf numFmtId="4" fontId="0" fillId="2" borderId="33" xfId="0" applyNumberFormat="1" applyFill="1" applyBorder="1" applyAlignment="1" applyProtection="1">
      <alignment horizontal="center" vertical="center"/>
      <protection locked="0"/>
    </xf>
    <xf numFmtId="4" fontId="0" fillId="2" borderId="34" xfId="0" applyNumberFormat="1" applyFill="1" applyBorder="1" applyAlignment="1" applyProtection="1">
      <alignment horizontal="center" vertical="center"/>
      <protection locked="0"/>
    </xf>
    <xf numFmtId="4" fontId="0" fillId="2" borderId="35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36" xfId="0" applyNumberFormat="1" applyFill="1" applyBorder="1" applyAlignment="1" applyProtection="1">
      <alignment horizontal="center" vertical="center"/>
      <protection locked="0"/>
    </xf>
    <xf numFmtId="4" fontId="0" fillId="2" borderId="37" xfId="0" applyNumberFormat="1" applyFill="1" applyBorder="1" applyAlignment="1" applyProtection="1">
      <alignment horizontal="center" vertical="center"/>
      <protection locked="0"/>
    </xf>
    <xf numFmtId="4" fontId="0" fillId="2" borderId="38" xfId="0" applyNumberFormat="1" applyFill="1" applyBorder="1" applyAlignment="1" applyProtection="1">
      <alignment horizontal="center" vertical="center"/>
      <protection locked="0"/>
    </xf>
    <xf numFmtId="4" fontId="0" fillId="2" borderId="39" xfId="0" applyNumberFormat="1" applyFill="1" applyBorder="1" applyAlignment="1" applyProtection="1">
      <alignment horizontal="center" vertical="center"/>
      <protection locked="0"/>
    </xf>
    <xf numFmtId="4" fontId="0" fillId="2" borderId="2" xfId="0" applyNumberFormat="1" applyFill="1" applyBorder="1" applyAlignment="1" applyProtection="1">
      <alignment horizontal="center" vertical="center"/>
      <protection locked="0"/>
    </xf>
    <xf numFmtId="4" fontId="0" fillId="2" borderId="3" xfId="0" applyNumberFormat="1" applyFill="1" applyBorder="1" applyAlignment="1" applyProtection="1">
      <alignment horizontal="center" vertical="center"/>
      <protection locked="0"/>
    </xf>
    <xf numFmtId="4" fontId="0" fillId="2" borderId="40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" fontId="0" fillId="2" borderId="4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2" xfId="0" applyNumberFormat="1" applyFill="1" applyBorder="1" applyAlignment="1" applyProtection="1">
      <alignment horizontal="center" vertical="center"/>
      <protection locked="0"/>
    </xf>
    <xf numFmtId="4" fontId="0" fillId="2" borderId="43" xfId="0" applyNumberForma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4" fontId="0" fillId="2" borderId="42" xfId="0" applyNumberFormat="1" applyFill="1" applyBorder="1" applyAlignment="1" applyProtection="1">
      <alignment horizontal="center"/>
      <protection locked="0"/>
    </xf>
    <xf numFmtId="4" fontId="0" fillId="2" borderId="33" xfId="0" applyNumberFormat="1" applyFill="1" applyBorder="1" applyAlignment="1" applyProtection="1">
      <alignment horizontal="center"/>
      <protection locked="0"/>
    </xf>
    <xf numFmtId="4" fontId="0" fillId="2" borderId="43" xfId="0" applyNumberFormat="1" applyFill="1" applyBorder="1" applyAlignment="1" applyProtection="1">
      <alignment horizontal="center"/>
      <protection locked="0"/>
    </xf>
    <xf numFmtId="4" fontId="0" fillId="2" borderId="36" xfId="0" applyNumberFormat="1" applyFill="1" applyBorder="1" applyAlignment="1" applyProtection="1">
      <alignment horizontal="center"/>
      <protection locked="0"/>
    </xf>
    <xf numFmtId="4" fontId="0" fillId="2" borderId="38" xfId="0" applyNumberFormat="1" applyFill="1" applyBorder="1" applyAlignment="1" applyProtection="1">
      <alignment horizontal="center"/>
      <protection locked="0"/>
    </xf>
    <xf numFmtId="4" fontId="0" fillId="2" borderId="2" xfId="0" applyNumberFormat="1" applyFill="1" applyBorder="1" applyAlignment="1" applyProtection="1">
      <alignment horizontal="center"/>
      <protection locked="0"/>
    </xf>
    <xf numFmtId="4" fontId="0" fillId="2" borderId="3" xfId="0" applyNumberFormat="1" applyFill="1" applyBorder="1" applyAlignment="1" applyProtection="1">
      <alignment horizontal="center"/>
      <protection locked="0"/>
    </xf>
    <xf numFmtId="4" fontId="0" fillId="2" borderId="9" xfId="0" applyNumberFormat="1" applyFill="1" applyBorder="1" applyAlignment="1" applyProtection="1">
      <alignment horizontal="center"/>
      <protection locked="0"/>
    </xf>
    <xf numFmtId="4" fontId="0" fillId="2" borderId="4" xfId="0" applyNumberFormat="1" applyFill="1" applyBorder="1" applyAlignment="1" applyProtection="1">
      <alignment horizontal="center"/>
      <protection locked="0"/>
    </xf>
    <xf numFmtId="4" fontId="0" fillId="2" borderId="44" xfId="0" applyNumberFormat="1" applyFill="1" applyBorder="1" applyAlignment="1" applyProtection="1">
      <alignment horizontal="center"/>
      <protection locked="0"/>
    </xf>
    <xf numFmtId="4" fontId="0" fillId="2" borderId="45" xfId="0" applyNumberFormat="1" applyFill="1" applyBorder="1" applyAlignment="1" applyProtection="1">
      <alignment horizontal="center"/>
      <protection locked="0"/>
    </xf>
    <xf numFmtId="4" fontId="0" fillId="2" borderId="10" xfId="0" applyNumberFormat="1" applyFill="1" applyBorder="1" applyAlignment="1" applyProtection="1">
      <alignment horizontal="center"/>
      <protection locked="0"/>
    </xf>
    <xf numFmtId="4" fontId="4" fillId="2" borderId="42" xfId="0" applyNumberFormat="1" applyFont="1" applyFill="1" applyBorder="1" applyAlignment="1" applyProtection="1">
      <alignment horizontal="center" vertical="center"/>
      <protection locked="0"/>
    </xf>
    <xf numFmtId="4" fontId="4" fillId="2" borderId="36" xfId="0" applyNumberFormat="1" applyFont="1" applyFill="1" applyBorder="1" applyAlignment="1" applyProtection="1">
      <alignment horizontal="center" vertical="center"/>
      <protection locked="0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" fontId="0" fillId="2" borderId="46" xfId="0" applyNumberFormat="1" applyFill="1" applyBorder="1" applyAlignment="1" applyProtection="1">
      <alignment horizontal="center" vertical="center"/>
      <protection locked="0"/>
    </xf>
    <xf numFmtId="4" fontId="0" fillId="2" borderId="47" xfId="0" applyNumberFormat="1" applyFill="1" applyBorder="1" applyAlignment="1" applyProtection="1">
      <alignment horizontal="center" vertical="center"/>
      <protection locked="0"/>
    </xf>
    <xf numFmtId="4" fontId="0" fillId="2" borderId="23" xfId="0" applyNumberFormat="1" applyFill="1" applyBorder="1" applyAlignment="1" applyProtection="1">
      <alignment horizontal="center" vertical="center"/>
      <protection locked="0"/>
    </xf>
    <xf numFmtId="4" fontId="0" fillId="2" borderId="48" xfId="0" applyNumberFormat="1" applyFill="1" applyBorder="1" applyAlignment="1" applyProtection="1">
      <alignment horizontal="center" vertical="center"/>
      <protection locked="0"/>
    </xf>
    <xf numFmtId="4" fontId="0" fillId="2" borderId="4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0" fillId="0" borderId="37" xfId="0" applyNumberFormat="1" applyBorder="1" applyAlignment="1">
      <alignment horizontal="right" indent="1"/>
    </xf>
    <xf numFmtId="4" fontId="0" fillId="0" borderId="40" xfId="0" applyNumberFormat="1" applyBorder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0" fontId="0" fillId="3" borderId="5" xfId="0" applyFill="1" applyBorder="1" applyAlignment="1">
      <alignment horizontal="center"/>
    </xf>
    <xf numFmtId="0" fontId="3" fillId="3" borderId="49" xfId="0" applyFont="1" applyFill="1" applyBorder="1" applyAlignment="1"/>
    <xf numFmtId="1" fontId="3" fillId="3" borderId="1" xfId="0" applyNumberFormat="1" applyFont="1" applyFill="1" applyBorder="1" applyAlignment="1">
      <alignment horizontal="right" indent="2"/>
    </xf>
    <xf numFmtId="0" fontId="3" fillId="3" borderId="5" xfId="0" applyFont="1" applyFill="1" applyBorder="1" applyAlignment="1"/>
    <xf numFmtId="0" fontId="0" fillId="0" borderId="17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/>
    <xf numFmtId="0" fontId="3" fillId="3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Fill="1" applyBorder="1" applyAlignment="1">
      <alignment horizontal="left"/>
    </xf>
    <xf numFmtId="0" fontId="0" fillId="3" borderId="0" xfId="0" applyFill="1" applyBorder="1"/>
    <xf numFmtId="0" fontId="0" fillId="0" borderId="14" xfId="0" applyBorder="1" applyAlignment="1">
      <alignment horizontal="center"/>
    </xf>
    <xf numFmtId="0" fontId="0" fillId="0" borderId="52" xfId="0" applyBorder="1" applyAlignment="1">
      <alignment horizontal="center"/>
    </xf>
    <xf numFmtId="4" fontId="0" fillId="2" borderId="11" xfId="0" applyNumberFormat="1" applyFill="1" applyBorder="1" applyAlignment="1" applyProtection="1">
      <alignment horizontal="center"/>
      <protection locked="0"/>
    </xf>
    <xf numFmtId="4" fontId="0" fillId="2" borderId="35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4" fontId="0" fillId="0" borderId="36" xfId="0" applyNumberFormat="1" applyBorder="1" applyAlignment="1">
      <alignment horizontal="center"/>
    </xf>
    <xf numFmtId="4" fontId="0" fillId="0" borderId="53" xfId="0" applyNumberFormat="1" applyBorder="1" applyAlignment="1">
      <alignment horizontal="center"/>
    </xf>
    <xf numFmtId="0" fontId="0" fillId="0" borderId="23" xfId="0" applyFill="1" applyBorder="1" applyAlignment="1">
      <alignment horizontal="center" vertical="center" wrapText="1"/>
    </xf>
    <xf numFmtId="4" fontId="0" fillId="2" borderId="54" xfId="0" applyNumberForma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 vertical="center"/>
      <protection locked="0"/>
    </xf>
    <xf numFmtId="4" fontId="0" fillId="2" borderId="1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4" fontId="0" fillId="4" borderId="0" xfId="0" applyNumberFormat="1" applyFill="1" applyAlignment="1">
      <alignment horizontal="center" vertical="center"/>
    </xf>
    <xf numFmtId="4" fontId="0" fillId="4" borderId="0" xfId="0" applyNumberFormat="1" applyFill="1"/>
    <xf numFmtId="0" fontId="3" fillId="0" borderId="13" xfId="0" applyFont="1" applyBorder="1" applyAlignment="1"/>
    <xf numFmtId="0" fontId="3" fillId="3" borderId="8" xfId="0" applyFont="1" applyFill="1" applyBorder="1" applyAlignment="1"/>
    <xf numFmtId="0" fontId="0" fillId="0" borderId="39" xfId="0" applyFill="1" applyBorder="1" applyAlignment="1">
      <alignment horizontal="left"/>
    </xf>
    <xf numFmtId="0" fontId="3" fillId="3" borderId="13" xfId="0" applyFont="1" applyFill="1" applyBorder="1" applyAlignment="1"/>
    <xf numFmtId="4" fontId="0" fillId="0" borderId="15" xfId="0" applyNumberFormat="1" applyBorder="1" applyAlignment="1">
      <alignment horizontal="right" indent="1"/>
    </xf>
    <xf numFmtId="0" fontId="4" fillId="0" borderId="0" xfId="0" applyFont="1" applyFill="1" applyBorder="1" applyAlignment="1">
      <alignment horizontal="center"/>
    </xf>
    <xf numFmtId="4" fontId="0" fillId="2" borderId="54" xfId="0" applyNumberFormat="1" applyFill="1" applyBorder="1" applyAlignment="1" applyProtection="1">
      <alignment horizontal="center"/>
      <protection locked="0"/>
    </xf>
    <xf numFmtId="4" fontId="0" fillId="2" borderId="47" xfId="0" applyNumberFormat="1" applyFill="1" applyBorder="1" applyAlignment="1" applyProtection="1">
      <alignment horizontal="center"/>
      <protection locked="0"/>
    </xf>
    <xf numFmtId="4" fontId="0" fillId="2" borderId="23" xfId="0" applyNumberFormat="1" applyFill="1" applyBorder="1" applyAlignment="1" applyProtection="1">
      <alignment horizontal="center"/>
      <protection locked="0"/>
    </xf>
    <xf numFmtId="0" fontId="0" fillId="0" borderId="41" xfId="0" applyBorder="1" applyAlignment="1">
      <alignment horizontal="center"/>
    </xf>
    <xf numFmtId="0" fontId="0" fillId="0" borderId="45" xfId="0" applyFill="1" applyBorder="1" applyAlignment="1">
      <alignment horizontal="right"/>
    </xf>
    <xf numFmtId="0" fontId="0" fillId="0" borderId="2" xfId="0" applyFill="1" applyBorder="1"/>
    <xf numFmtId="0" fontId="0" fillId="0" borderId="10" xfId="0" applyFill="1" applyBorder="1" applyAlignment="1">
      <alignment horizontal="right"/>
    </xf>
    <xf numFmtId="0" fontId="0" fillId="0" borderId="4" xfId="0" applyFill="1" applyBorder="1"/>
    <xf numFmtId="0" fontId="4" fillId="0" borderId="4" xfId="0" applyFont="1" applyFill="1" applyBorder="1"/>
    <xf numFmtId="0" fontId="4" fillId="0" borderId="2" xfId="0" applyFont="1" applyFill="1" applyBorder="1"/>
    <xf numFmtId="0" fontId="4" fillId="0" borderId="30" xfId="0" applyFont="1" applyFill="1" applyBorder="1"/>
    <xf numFmtId="4" fontId="0" fillId="2" borderId="44" xfId="0" applyNumberForma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" xfId="0" applyFill="1" applyBorder="1" applyAlignment="1">
      <alignment horizontal="center"/>
    </xf>
    <xf numFmtId="4" fontId="0" fillId="2" borderId="49" xfId="0" applyNumberFormat="1" applyFill="1" applyBorder="1" applyAlignment="1" applyProtection="1">
      <alignment horizontal="center" vertical="center"/>
      <protection locked="0"/>
    </xf>
    <xf numFmtId="4" fontId="0" fillId="0" borderId="1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horizontal="center"/>
    </xf>
    <xf numFmtId="4" fontId="0" fillId="2" borderId="34" xfId="0" applyNumberFormat="1" applyFill="1" applyBorder="1" applyAlignment="1" applyProtection="1">
      <alignment horizontal="center"/>
      <protection locked="0"/>
    </xf>
    <xf numFmtId="4" fontId="0" fillId="2" borderId="39" xfId="0" applyNumberFormat="1" applyFill="1" applyBorder="1" applyAlignment="1" applyProtection="1">
      <alignment horizontal="center"/>
      <protection locked="0"/>
    </xf>
    <xf numFmtId="4" fontId="0" fillId="2" borderId="41" xfId="0" applyNumberFormat="1" applyFill="1" applyBorder="1" applyAlignment="1" applyProtection="1">
      <alignment horizontal="center"/>
      <protection locked="0"/>
    </xf>
    <xf numFmtId="2" fontId="0" fillId="0" borderId="3" xfId="0" applyNumberFormat="1" applyBorder="1" applyAlignment="1">
      <alignment horizontal="center"/>
    </xf>
    <xf numFmtId="2" fontId="0" fillId="0" borderId="36" xfId="0" applyNumberFormat="1" applyBorder="1" applyAlignment="1">
      <alignment horizontal="center"/>
    </xf>
    <xf numFmtId="4" fontId="0" fillId="3" borderId="36" xfId="0" applyNumberFormat="1" applyFill="1" applyBorder="1" applyAlignment="1" applyProtection="1">
      <alignment horizontal="center" vertical="center"/>
    </xf>
    <xf numFmtId="4" fontId="0" fillId="3" borderId="38" xfId="0" applyNumberFormat="1" applyFill="1" applyBorder="1" applyAlignment="1" applyProtection="1">
      <alignment horizontal="center" vertical="center"/>
    </xf>
    <xf numFmtId="4" fontId="0" fillId="3" borderId="2" xfId="0" applyNumberFormat="1" applyFill="1" applyBorder="1" applyAlignment="1" applyProtection="1">
      <alignment horizontal="center" vertical="center"/>
    </xf>
    <xf numFmtId="4" fontId="0" fillId="3" borderId="37" xfId="0" applyNumberFormat="1" applyFill="1" applyBorder="1" applyAlignment="1" applyProtection="1">
      <alignment horizontal="center" vertical="center"/>
    </xf>
    <xf numFmtId="4" fontId="0" fillId="3" borderId="47" xfId="0" applyNumberFormat="1" applyFill="1" applyBorder="1" applyAlignment="1" applyProtection="1">
      <alignment horizontal="center" vertical="center"/>
    </xf>
    <xf numFmtId="4" fontId="0" fillId="3" borderId="3" xfId="0" applyNumberFormat="1" applyFill="1" applyBorder="1" applyAlignment="1" applyProtection="1">
      <alignment horizontal="center" vertical="center"/>
    </xf>
    <xf numFmtId="4" fontId="0" fillId="3" borderId="9" xfId="0" applyNumberFormat="1" applyFill="1" applyBorder="1" applyAlignment="1" applyProtection="1">
      <alignment horizontal="center" vertical="center"/>
    </xf>
    <xf numFmtId="4" fontId="0" fillId="3" borderId="4" xfId="0" applyNumberFormat="1" applyFill="1" applyBorder="1" applyAlignment="1" applyProtection="1">
      <alignment horizontal="center" vertical="center"/>
    </xf>
    <xf numFmtId="4" fontId="0" fillId="3" borderId="40" xfId="0" applyNumberFormat="1" applyFill="1" applyBorder="1" applyAlignment="1" applyProtection="1">
      <alignment horizontal="center" vertical="center"/>
    </xf>
    <xf numFmtId="4" fontId="0" fillId="3" borderId="23" xfId="0" applyNumberFormat="1" applyFill="1" applyBorder="1" applyAlignment="1" applyProtection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9" xfId="0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5" borderId="0" xfId="0" applyFill="1"/>
    <xf numFmtId="0" fontId="0" fillId="0" borderId="1" xfId="0" quotePrefix="1" applyBorder="1" applyAlignment="1">
      <alignment horizontal="center"/>
    </xf>
    <xf numFmtId="0" fontId="0" fillId="0" borderId="2" xfId="0" quotePrefix="1" applyBorder="1" applyAlignment="1">
      <alignment horizontal="center"/>
    </xf>
    <xf numFmtId="4" fontId="0" fillId="3" borderId="59" xfId="0" applyNumberFormat="1" applyFill="1" applyBorder="1" applyAlignment="1" applyProtection="1">
      <alignment horizontal="center" vertical="center"/>
    </xf>
    <xf numFmtId="4" fontId="0" fillId="3" borderId="60" xfId="0" applyNumberFormat="1" applyFill="1" applyBorder="1" applyAlignment="1" applyProtection="1">
      <alignment horizontal="center" vertical="center"/>
    </xf>
    <xf numFmtId="4" fontId="0" fillId="3" borderId="61" xfId="0" applyNumberFormat="1" applyFill="1" applyBorder="1" applyAlignment="1" applyProtection="1">
      <alignment horizontal="center" vertical="center"/>
    </xf>
    <xf numFmtId="4" fontId="0" fillId="3" borderId="62" xfId="0" applyNumberFormat="1" applyFill="1" applyBorder="1" applyAlignment="1" applyProtection="1">
      <alignment horizontal="center" vertical="center"/>
    </xf>
    <xf numFmtId="4" fontId="0" fillId="3" borderId="63" xfId="0" applyNumberFormat="1" applyFill="1" applyBorder="1" applyAlignment="1" applyProtection="1">
      <alignment horizontal="center" vertic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4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right"/>
    </xf>
    <xf numFmtId="0" fontId="0" fillId="0" borderId="17" xfId="0" applyBorder="1" applyAlignment="1">
      <alignment horizontal="center" vertical="center" wrapText="1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0" fontId="4" fillId="0" borderId="26" xfId="0" applyFont="1" applyFill="1" applyBorder="1" applyAlignment="1">
      <alignment horizontal="right"/>
    </xf>
    <xf numFmtId="0" fontId="0" fillId="0" borderId="67" xfId="0" applyFill="1" applyBorder="1"/>
    <xf numFmtId="2" fontId="0" fillId="0" borderId="68" xfId="0" applyNumberFormat="1" applyBorder="1" applyAlignment="1">
      <alignment horizontal="center"/>
    </xf>
    <xf numFmtId="4" fontId="0" fillId="0" borderId="26" xfId="0" applyNumberFormat="1" applyBorder="1" applyAlignment="1">
      <alignment horizontal="right" indent="1"/>
    </xf>
    <xf numFmtId="1" fontId="0" fillId="2" borderId="65" xfId="0" applyNumberFormat="1" applyFill="1" applyBorder="1" applyAlignment="1">
      <alignment horizontal="right" vertical="center" indent="2"/>
    </xf>
    <xf numFmtId="0" fontId="3" fillId="0" borderId="2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4" fillId="0" borderId="5" xfId="0" applyFont="1" applyBorder="1"/>
    <xf numFmtId="0" fontId="4" fillId="0" borderId="8" xfId="0" applyFont="1" applyBorder="1" applyAlignment="1">
      <alignment horizontal="center"/>
    </xf>
    <xf numFmtId="4" fontId="4" fillId="2" borderId="4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4" fillId="0" borderId="3" xfId="0" applyFont="1" applyFill="1" applyBorder="1" applyAlignment="1">
      <alignment horizontal="center" wrapText="1"/>
    </xf>
    <xf numFmtId="0" fontId="0" fillId="0" borderId="4" xfId="0" applyBorder="1"/>
    <xf numFmtId="0" fontId="4" fillId="0" borderId="4" xfId="0" applyFon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ill="1" applyBorder="1"/>
    <xf numFmtId="0" fontId="0" fillId="0" borderId="2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49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36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4" fontId="0" fillId="2" borderId="21" xfId="0" applyNumberFormat="1" applyFill="1" applyBorder="1" applyAlignment="1" applyProtection="1">
      <alignment horizontal="center" vertical="center"/>
      <protection locked="0"/>
    </xf>
    <xf numFmtId="4" fontId="0" fillId="2" borderId="51" xfId="0" applyNumberFormat="1" applyFill="1" applyBorder="1" applyAlignment="1" applyProtection="1">
      <alignment horizontal="center" vertical="center"/>
      <protection locked="0"/>
    </xf>
    <xf numFmtId="4" fontId="0" fillId="2" borderId="50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" fontId="3" fillId="0" borderId="11" xfId="0" applyNumberFormat="1" applyFont="1" applyBorder="1" applyAlignment="1">
      <alignment horizontal="center" vertical="center" textRotation="90"/>
    </xf>
    <xf numFmtId="16" fontId="3" fillId="0" borderId="36" xfId="0" applyNumberFormat="1" applyFont="1" applyBorder="1" applyAlignment="1">
      <alignment horizontal="center" vertical="center" textRotation="90"/>
    </xf>
    <xf numFmtId="16" fontId="3" fillId="0" borderId="3" xfId="0" applyNumberFormat="1" applyFont="1" applyBorder="1" applyAlignment="1">
      <alignment horizontal="center" vertical="center" textRotation="90"/>
    </xf>
    <xf numFmtId="4" fontId="0" fillId="2" borderId="20" xfId="0" applyNumberFormat="1" applyFill="1" applyBorder="1" applyAlignment="1" applyProtection="1">
      <alignment horizontal="center" vertical="center"/>
      <protection locked="0"/>
    </xf>
    <xf numFmtId="4" fontId="0" fillId="2" borderId="31" xfId="0" applyNumberFormat="1" applyFill="1" applyBorder="1" applyAlignment="1" applyProtection="1">
      <alignment horizontal="center" vertical="center"/>
      <protection locked="0"/>
    </xf>
    <xf numFmtId="4" fontId="0" fillId="2" borderId="65" xfId="0" applyNumberFormat="1" applyFill="1" applyBorder="1" applyAlignment="1" applyProtection="1">
      <alignment horizontal="center" vertical="center"/>
      <protection locked="0"/>
    </xf>
    <xf numFmtId="4" fontId="0" fillId="2" borderId="52" xfId="0" applyNumberFormat="1" applyFill="1" applyBorder="1" applyAlignment="1" applyProtection="1">
      <alignment horizontal="center" vertical="center"/>
      <protection locked="0"/>
    </xf>
    <xf numFmtId="4" fontId="0" fillId="2" borderId="57" xfId="0" applyNumberFormat="1" applyFill="1" applyBorder="1" applyAlignment="1" applyProtection="1">
      <alignment horizontal="center" vertical="center"/>
      <protection locked="0"/>
    </xf>
    <xf numFmtId="4" fontId="0" fillId="2" borderId="64" xfId="0" applyNumberFormat="1" applyFill="1" applyBorder="1" applyAlignment="1" applyProtection="1">
      <alignment horizontal="center" vertical="center"/>
      <protection locked="0"/>
    </xf>
    <xf numFmtId="4" fontId="0" fillId="2" borderId="69" xfId="0" applyNumberFormat="1" applyFill="1" applyBorder="1" applyAlignment="1" applyProtection="1">
      <alignment horizontal="center" vertical="center"/>
      <protection locked="0"/>
    </xf>
    <xf numFmtId="4" fontId="0" fillId="2" borderId="22" xfId="0" applyNumberFormat="1" applyFill="1" applyBorder="1" applyAlignment="1" applyProtection="1">
      <alignment horizontal="center" vertical="center"/>
      <protection locked="0"/>
    </xf>
    <xf numFmtId="4" fontId="0" fillId="2" borderId="70" xfId="0" applyNumberFormat="1" applyFill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4" fontId="0" fillId="2" borderId="53" xfId="0" applyNumberFormat="1" applyFill="1" applyBorder="1" applyAlignment="1" applyProtection="1">
      <alignment horizontal="center" vertical="center"/>
      <protection locked="0"/>
    </xf>
    <xf numFmtId="4" fontId="0" fillId="2" borderId="68" xfId="0" applyNumberForma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0" fillId="0" borderId="21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</cellXfs>
  <cellStyles count="2">
    <cellStyle name="Normál" xfId="0" builtinId="0"/>
    <cellStyle name="Százalék" xfId="1" builtinId="5"/>
  </cellStyles>
  <dxfs count="62"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  <dxf>
      <fill>
        <patternFill>
          <bgColor indexed="34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AM27"/>
  <sheetViews>
    <sheetView zoomScale="80" zoomScaleNormal="80" workbookViewId="0">
      <selection activeCell="I23" sqref="I23"/>
    </sheetView>
  </sheetViews>
  <sheetFormatPr defaultRowHeight="12.75" x14ac:dyDescent="0.2"/>
  <cols>
    <col min="1" max="1" width="8" customWidth="1"/>
    <col min="2" max="2" width="13.5703125" customWidth="1"/>
    <col min="3" max="3" width="26" customWidth="1"/>
    <col min="4" max="4" width="13.7109375" hidden="1" customWidth="1"/>
    <col min="5" max="5" width="13.7109375" customWidth="1"/>
    <col min="7" max="7" width="75.140625" style="45" customWidth="1"/>
    <col min="8" max="8" width="12.7109375" style="45" customWidth="1"/>
    <col min="9" max="9" width="10.42578125" customWidth="1"/>
    <col min="10" max="37" width="9.140625" hidden="1" customWidth="1"/>
    <col min="38" max="39" width="0" hidden="1" customWidth="1"/>
  </cols>
  <sheetData>
    <row r="1" spans="1:39" ht="13.5" thickBot="1" x14ac:dyDescent="0.25">
      <c r="A1" s="120" t="s">
        <v>74</v>
      </c>
      <c r="B1" s="241" t="s">
        <v>75</v>
      </c>
      <c r="C1" s="242"/>
      <c r="D1" s="48" t="s">
        <v>27</v>
      </c>
      <c r="E1" s="48" t="s">
        <v>27</v>
      </c>
      <c r="F1" s="49" t="s">
        <v>26</v>
      </c>
      <c r="G1" s="50" t="s">
        <v>58</v>
      </c>
      <c r="H1" s="121" t="s">
        <v>86</v>
      </c>
      <c r="I1" s="121" t="s">
        <v>76</v>
      </c>
      <c r="J1" s="121" t="s">
        <v>77</v>
      </c>
      <c r="K1" s="121" t="s">
        <v>78</v>
      </c>
      <c r="L1" s="121" t="s">
        <v>79</v>
      </c>
      <c r="M1" s="121" t="s">
        <v>91</v>
      </c>
      <c r="N1" s="121" t="s">
        <v>133</v>
      </c>
      <c r="O1" s="121" t="s">
        <v>134</v>
      </c>
      <c r="P1" s="121" t="s">
        <v>135</v>
      </c>
      <c r="Q1" s="121" t="s">
        <v>155</v>
      </c>
      <c r="R1" s="147" t="s">
        <v>210</v>
      </c>
      <c r="S1" s="147" t="s">
        <v>233</v>
      </c>
      <c r="T1" s="121" t="s">
        <v>80</v>
      </c>
      <c r="U1" s="121" t="s">
        <v>81</v>
      </c>
      <c r="V1" s="121" t="s">
        <v>82</v>
      </c>
      <c r="W1" s="121" t="s">
        <v>92</v>
      </c>
      <c r="X1" s="121" t="s">
        <v>136</v>
      </c>
      <c r="Y1" s="121" t="s">
        <v>137</v>
      </c>
      <c r="Z1" s="121" t="s">
        <v>138</v>
      </c>
      <c r="AA1" s="121" t="s">
        <v>154</v>
      </c>
      <c r="AB1" s="147" t="s">
        <v>211</v>
      </c>
      <c r="AC1" s="121" t="s">
        <v>232</v>
      </c>
      <c r="AD1" s="121" t="s">
        <v>83</v>
      </c>
      <c r="AE1" s="121" t="s">
        <v>84</v>
      </c>
      <c r="AF1" s="121" t="s">
        <v>85</v>
      </c>
      <c r="AG1" s="121" t="s">
        <v>93</v>
      </c>
      <c r="AH1" s="121" t="s">
        <v>139</v>
      </c>
      <c r="AI1" s="121" t="s">
        <v>140</v>
      </c>
      <c r="AJ1" s="121" t="s">
        <v>141</v>
      </c>
      <c r="AK1" s="121" t="s">
        <v>153</v>
      </c>
      <c r="AL1" s="121" t="s">
        <v>212</v>
      </c>
      <c r="AM1" s="121" t="s">
        <v>231</v>
      </c>
    </row>
    <row r="2" spans="1:39" ht="18" customHeight="1" x14ac:dyDescent="0.2">
      <c r="A2" s="116"/>
      <c r="B2" s="245" t="s">
        <v>53</v>
      </c>
      <c r="C2" s="246"/>
      <c r="D2" s="142"/>
      <c r="E2" s="145"/>
      <c r="F2" s="118"/>
      <c r="G2" s="143"/>
      <c r="H2" s="123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</row>
    <row r="3" spans="1:39" ht="13.5" customHeight="1" x14ac:dyDescent="0.2">
      <c r="A3" s="9">
        <v>1</v>
      </c>
      <c r="B3" s="152" t="s">
        <v>263</v>
      </c>
      <c r="C3" s="153" t="s">
        <v>97</v>
      </c>
      <c r="D3" s="167" t="e">
        <f>hirdetmények!H27</f>
        <v>#DIV/0!</v>
      </c>
      <c r="E3" s="146" t="e">
        <f>ROUND(D3,2)</f>
        <v>#DIV/0!</v>
      </c>
      <c r="F3" s="69">
        <v>10</v>
      </c>
      <c r="G3" s="144" t="s">
        <v>59</v>
      </c>
      <c r="H3" s="124" t="str">
        <f>IF(I3&lt;&gt;0,"Hiányzó adat!","")</f>
        <v>Hiányzó adat!</v>
      </c>
      <c r="I3" s="170">
        <f>(J3+K3+L3+M3+N3+O3+P3+Q3+T3+U3+V3+W3+X3+Y3+Z3+AA3+AB3)-(AD3+AE3+AF3+AG3+AH3+AI3+AJ3+AK3+AL3)</f>
        <v>240</v>
      </c>
      <c r="J3" s="169">
        <f>COUNTBLANK(hirdetmények!B4:S9)</f>
        <v>108</v>
      </c>
      <c r="K3">
        <f>COUNTBLANK(hirdetmények!B14:S19)</f>
        <v>108</v>
      </c>
      <c r="L3">
        <f>COUNTBLANK(hirdetmények!B24:G27)</f>
        <v>24</v>
      </c>
      <c r="M3" s="122"/>
      <c r="N3" s="122"/>
      <c r="O3" s="122"/>
      <c r="P3" s="122"/>
      <c r="Q3" s="122"/>
      <c r="R3" s="122"/>
      <c r="S3" s="122"/>
      <c r="T3">
        <f>COUNTIF(hirdetmények!B4:S9,"&gt;0")</f>
        <v>0</v>
      </c>
      <c r="U3">
        <f>COUNTIF(hirdetmények!B14:S19,"&gt;0")</f>
        <v>0</v>
      </c>
      <c r="V3">
        <f>COUNTIF(hirdetmények!B24:G27,"&gt;0")</f>
        <v>0</v>
      </c>
      <c r="W3" s="122"/>
      <c r="X3" s="122"/>
      <c r="Y3" s="122"/>
      <c r="Z3" s="122"/>
      <c r="AA3" s="122"/>
      <c r="AB3" s="122"/>
      <c r="AC3" s="122"/>
      <c r="AD3">
        <f>COUNT(hirdetmények!B4:S9)</f>
        <v>0</v>
      </c>
      <c r="AE3">
        <f>COUNT(hirdetmények!B14:S19)</f>
        <v>0</v>
      </c>
      <c r="AF3">
        <f>COUNT(hirdetmények!B24:G27)</f>
        <v>0</v>
      </c>
      <c r="AG3" s="122"/>
      <c r="AH3" s="122"/>
      <c r="AI3" s="122"/>
      <c r="AJ3" s="122"/>
      <c r="AK3" s="122"/>
      <c r="AL3" s="122"/>
      <c r="AM3" s="122"/>
    </row>
    <row r="4" spans="1:39" ht="13.5" thickBot="1" x14ac:dyDescent="0.25">
      <c r="A4" s="9">
        <v>2</v>
      </c>
      <c r="B4" s="152" t="s">
        <v>262</v>
      </c>
      <c r="C4" s="153" t="s">
        <v>102</v>
      </c>
      <c r="D4" s="167" t="e">
        <f>hirdetmények!G45</f>
        <v>#DIV/0!</v>
      </c>
      <c r="E4" s="146" t="e">
        <f>ROUND(D4,2)</f>
        <v>#DIV/0!</v>
      </c>
      <c r="F4" s="69">
        <v>12</v>
      </c>
      <c r="G4" s="144" t="s">
        <v>59</v>
      </c>
      <c r="H4" s="124" t="str">
        <f>IF(I4&lt;&gt;0,"Hiányzó adat!","")</f>
        <v>Hiányzó adat!</v>
      </c>
      <c r="I4" s="170">
        <f>(J4+K4+L4+M4+N4+O4+P4+Q4+T4+U4+V4+W4+X4+Y4+Z4+AA4+AB4)-(AD4+AE4+AF4+AG4+AH4+AI4+AJ4+AK4+AL4)</f>
        <v>30</v>
      </c>
      <c r="J4">
        <f>COUNTBLANK(hirdetmények!B32:C36)</f>
        <v>10</v>
      </c>
      <c r="K4">
        <f>COUNTBLANK(hirdetmények!B42:F45)</f>
        <v>20</v>
      </c>
      <c r="L4" s="122"/>
      <c r="M4" s="122"/>
      <c r="N4" s="122"/>
      <c r="O4" s="122"/>
      <c r="P4" s="122"/>
      <c r="Q4" s="122"/>
      <c r="R4" s="122"/>
      <c r="S4" s="122"/>
      <c r="T4">
        <f>COUNTIF(hirdetmények!B32:C36,"&gt;0")</f>
        <v>0</v>
      </c>
      <c r="U4">
        <f>COUNTIF(hirdetmények!B42:F45,"&gt;0")</f>
        <v>0</v>
      </c>
      <c r="V4" s="122"/>
      <c r="W4" s="122"/>
      <c r="X4" s="122"/>
      <c r="Y4" s="122"/>
      <c r="Z4" s="122"/>
      <c r="AA4" s="122"/>
      <c r="AB4" s="122"/>
      <c r="AC4" s="122"/>
      <c r="AD4">
        <f>COUNT(hirdetmények!B32:C36)</f>
        <v>0</v>
      </c>
      <c r="AE4">
        <f>COUNT(hirdetmények!B42:F45)</f>
        <v>0</v>
      </c>
      <c r="AF4" s="122"/>
      <c r="AG4" s="122"/>
      <c r="AH4" s="122"/>
      <c r="AI4" s="122"/>
      <c r="AJ4" s="122"/>
      <c r="AK4" s="122"/>
      <c r="AL4" s="122"/>
      <c r="AM4" s="122"/>
    </row>
    <row r="5" spans="1:39" ht="18" customHeight="1" x14ac:dyDescent="0.2">
      <c r="A5" s="116"/>
      <c r="B5" s="243" t="s">
        <v>96</v>
      </c>
      <c r="C5" s="244"/>
      <c r="D5" s="51"/>
      <c r="E5" s="117"/>
      <c r="F5" s="118"/>
      <c r="G5" s="119"/>
      <c r="H5" s="123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</row>
    <row r="6" spans="1:39" ht="13.5" thickBot="1" x14ac:dyDescent="0.25">
      <c r="A6" s="9">
        <v>3</v>
      </c>
      <c r="B6" s="152" t="s">
        <v>266</v>
      </c>
      <c r="C6" s="153" t="s">
        <v>96</v>
      </c>
      <c r="D6" s="167" t="e">
        <f>térképek!J17</f>
        <v>#DIV/0!</v>
      </c>
      <c r="E6" s="146" t="e">
        <f>ROUND(D6,2)</f>
        <v>#DIV/0!</v>
      </c>
      <c r="F6" s="69">
        <v>4</v>
      </c>
      <c r="G6" s="47" t="s">
        <v>59</v>
      </c>
      <c r="H6" s="124" t="str">
        <f>IF(I6&lt;&gt;0,"Hiányzó adat!","")</f>
        <v>Hiányzó adat!</v>
      </c>
      <c r="I6" s="170">
        <f>(J6+K6+L6+M6+N6+O6+P6+Q6+T6+U6+V6+W6+X6+Y6+Z6+AA6+AB6)-(AD6+AE6+AF6+AG6+AH6+AI6+AJ6+AK6+AL6)</f>
        <v>70</v>
      </c>
      <c r="J6">
        <f>COUNTBLANK(térképek!B4:G8)</f>
        <v>30</v>
      </c>
      <c r="K6">
        <f>COUNTBLANK(térképek!B13:I17)</f>
        <v>40</v>
      </c>
      <c r="L6" s="122"/>
      <c r="M6" s="122"/>
      <c r="N6" s="122"/>
      <c r="O6" s="122"/>
      <c r="P6" s="122"/>
      <c r="Q6" s="122"/>
      <c r="R6" s="122"/>
      <c r="S6" s="122"/>
      <c r="T6">
        <f>COUNTIF(térképek!B4:G8,"&gt;0")</f>
        <v>0</v>
      </c>
      <c r="U6">
        <f>COUNTIF(térképek!B13:I17,"&gt;0")</f>
        <v>0</v>
      </c>
      <c r="V6" s="122"/>
      <c r="W6" s="122"/>
      <c r="X6" s="122"/>
      <c r="Y6" s="122"/>
      <c r="Z6" s="122"/>
      <c r="AA6" s="122"/>
      <c r="AB6" s="122"/>
      <c r="AC6" s="122"/>
      <c r="AD6">
        <f>COUNT(térképek!B4:G8)</f>
        <v>0</v>
      </c>
      <c r="AE6">
        <f>COUNT(térképek!B13:I17)</f>
        <v>0</v>
      </c>
      <c r="AF6" s="122"/>
      <c r="AG6" s="122"/>
      <c r="AH6" s="122"/>
      <c r="AI6" s="122"/>
      <c r="AJ6" s="122"/>
      <c r="AK6" s="122"/>
      <c r="AL6" s="122"/>
      <c r="AM6" s="122"/>
    </row>
    <row r="7" spans="1:39" ht="18" customHeight="1" x14ac:dyDescent="0.2">
      <c r="A7" s="116"/>
      <c r="B7" s="243" t="s">
        <v>73</v>
      </c>
      <c r="C7" s="244"/>
      <c r="D7" s="51"/>
      <c r="E7" s="117"/>
      <c r="F7" s="118"/>
      <c r="G7" s="119"/>
      <c r="H7" s="123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</row>
    <row r="8" spans="1:39" ht="13.5" thickBot="1" x14ac:dyDescent="0.25">
      <c r="A8" s="10">
        <v>4</v>
      </c>
      <c r="B8" s="154" t="s">
        <v>267</v>
      </c>
      <c r="C8" s="155" t="s">
        <v>268</v>
      </c>
      <c r="D8" s="168" t="e">
        <f>'fűzött-gyűrűs mappába'!I104</f>
        <v>#DIV/0!</v>
      </c>
      <c r="E8" s="114" t="e">
        <f>ROUND(D8,2)</f>
        <v>#DIV/0!</v>
      </c>
      <c r="F8" s="70">
        <v>25</v>
      </c>
      <c r="G8" s="47" t="s">
        <v>59</v>
      </c>
      <c r="H8" s="124" t="str">
        <f>IF(I8&lt;&gt;0,"Hiányzó adat!","")</f>
        <v>Hiányzó adat!</v>
      </c>
      <c r="I8" s="170">
        <f>(J8+K8+L8+M8+N8+O8+P8+Q8+T8+U8+V8+W8+X8+Y8+Z8+AA8+AB8)-(AD8+AE8+AF8+AG8+AH8+AI8+AJ8+AK8+AL8)</f>
        <v>1100</v>
      </c>
      <c r="J8">
        <f>COUNTBLANK('fűzött-gyűrűs mappába'!C5:W74)</f>
        <v>945</v>
      </c>
      <c r="K8" s="170">
        <f>COUNTBLANK('fűzött-gyűrűs mappába'!X5:X5)+COUNTBLANK('fűzött-gyűrűs mappába'!X19:X19)+COUNTBLANK('fűzött-gyűrűs mappába'!X33:X33)+COUNTBLANK('fűzött-gyűrűs mappába'!X47:X47)+COUNTBLANK('fűzött-gyűrűs mappába'!X61:X61)</f>
        <v>5</v>
      </c>
      <c r="L8">
        <f>COUNTBLANK('fűzött-gyűrűs mappába'!C80:H104)</f>
        <v>150</v>
      </c>
      <c r="M8" s="122"/>
      <c r="N8" s="122"/>
      <c r="O8" s="122"/>
      <c r="P8" s="122"/>
      <c r="Q8" s="122"/>
      <c r="R8" s="122"/>
      <c r="S8" s="122"/>
      <c r="T8">
        <f>COUNTIF('fűzött-gyűrűs mappába'!C5:W74,"&gt;0")</f>
        <v>0</v>
      </c>
      <c r="U8" s="170">
        <f>COUNTIF('fűzött-gyűrűs mappába'!X5:X5,"&gt;0")+COUNTIF('fűzött-gyűrűs mappába'!X19:X19,"&gt;0")+COUNTIF('fűzött-gyűrűs mappába'!X33:X33,"&gt;0")+COUNTIF('fűzött-gyűrűs mappába'!X47:X47,"&gt;0")+COUNTIF('fűzött-gyűrűs mappába'!X61:X61,"&gt;0")</f>
        <v>0</v>
      </c>
      <c r="V8">
        <f>COUNTIF('fűzött-gyűrűs mappába'!C80:H104,"&gt;0")</f>
        <v>0</v>
      </c>
      <c r="W8" s="122"/>
      <c r="X8" s="122"/>
      <c r="Y8" s="122"/>
      <c r="Z8" s="122"/>
      <c r="AA8" s="122"/>
      <c r="AB8" s="122"/>
      <c r="AC8" s="122"/>
      <c r="AD8">
        <f>COUNT('fűzött-gyűrűs mappába'!C5:W74)</f>
        <v>0</v>
      </c>
      <c r="AE8" s="170">
        <f>COUNT('fűzött-gyűrűs mappába'!X5:X5)+COUNT('fűzött-gyűrűs mappába'!X19:X19)+COUNT('fűzött-gyűrűs mappába'!X33:X33)+COUNT('fűzött-gyűrűs mappába'!X47:X47)+COUNT('fűzött-gyűrűs mappába'!X61:X61)</f>
        <v>0</v>
      </c>
      <c r="AF8">
        <f>COUNT('fűzött-gyűrűs mappába'!C80:H104)</f>
        <v>0</v>
      </c>
      <c r="AG8" s="122"/>
      <c r="AH8" s="122"/>
      <c r="AI8" s="122"/>
      <c r="AJ8" s="122"/>
      <c r="AK8" s="122"/>
      <c r="AL8" s="122"/>
      <c r="AM8" s="122"/>
    </row>
    <row r="9" spans="1:39" ht="18" customHeight="1" x14ac:dyDescent="0.2">
      <c r="A9" s="116"/>
      <c r="B9" s="243" t="s">
        <v>56</v>
      </c>
      <c r="C9" s="244"/>
      <c r="D9" s="51"/>
      <c r="E9" s="117"/>
      <c r="F9" s="118"/>
      <c r="G9" s="119"/>
      <c r="H9" s="123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</row>
    <row r="10" spans="1:39" ht="13.5" thickBot="1" x14ac:dyDescent="0.25">
      <c r="A10" s="10">
        <v>5</v>
      </c>
      <c r="B10" s="154" t="s">
        <v>51</v>
      </c>
      <c r="C10" s="156" t="s">
        <v>28</v>
      </c>
      <c r="D10" s="175" t="e">
        <f>'gyűrűs mappa'!K23</f>
        <v>#DIV/0!</v>
      </c>
      <c r="E10" s="114" t="e">
        <f>ROUND(D10,2)</f>
        <v>#DIV/0!</v>
      </c>
      <c r="F10" s="70">
        <v>8</v>
      </c>
      <c r="G10" s="47" t="s">
        <v>59</v>
      </c>
      <c r="H10" s="124" t="str">
        <f>IF(I10&lt;&gt;0,"Hiányzó adat!","")</f>
        <v>Hiányzó adat!</v>
      </c>
      <c r="I10" s="170">
        <f>(J10+K10+L10+M10+N10+O10+P10+Q10+T10+U10+V10+W10+X10+Y10+Z10+AA10+AB10)-(AD10+AE10+AF10+AG10+AH10+AI10+AJ10+AK10+AL10)</f>
        <v>100</v>
      </c>
      <c r="J10">
        <f>COUNTBLANK('gyűrűs mappa'!C4:F23)</f>
        <v>80</v>
      </c>
      <c r="K10" s="169">
        <f>COUNTBLANK('gyűrűs mappa'!G4)+COUNTBLANK('gyűrűs mappa'!G8)+COUNTBLANK('gyűrűs mappa'!G12)+COUNTBLANK('gyűrűs mappa'!G16)+COUNTBLANK('gyűrűs mappa'!G20)</f>
        <v>5</v>
      </c>
      <c r="L10" s="169">
        <f>COUNTBLANK('gyűrűs mappa'!H4)+COUNTBLANK('gyűrűs mappa'!H8)+COUNTBLANK('gyűrűs mappa'!H12)+COUNTBLANK('gyűrűs mappa'!H16)+COUNTBLANK('gyűrűs mappa'!H20)</f>
        <v>5</v>
      </c>
      <c r="M10" s="169">
        <f>COUNTBLANK('gyűrűs mappa'!I4)+COUNTBLANK('gyűrűs mappa'!I8)+COUNTBLANK('gyűrűs mappa'!I12)+COUNTBLANK('gyűrűs mappa'!I16)+COUNTBLANK('gyűrűs mappa'!I20)</f>
        <v>5</v>
      </c>
      <c r="N10" s="169">
        <f>COUNTBLANK('gyűrűs mappa'!J4)+COUNTBLANK('gyűrűs mappa'!J8)+COUNTBLANK('gyűrűs mappa'!J12)+COUNTBLANK('gyűrűs mappa'!J16)+COUNTBLANK('gyűrűs mappa'!J20)</f>
        <v>5</v>
      </c>
      <c r="O10" s="122"/>
      <c r="P10" s="122"/>
      <c r="Q10" s="122"/>
      <c r="R10" s="122"/>
      <c r="S10" s="122"/>
      <c r="T10">
        <f>COUNTIF('gyűrűs mappa'!C4:F23,"&gt;0")</f>
        <v>0</v>
      </c>
      <c r="U10" s="169">
        <f>COUNTIF('gyűrűs mappa'!G4,"&gt;0")+COUNTIF('gyűrűs mappa'!G8,"&gt;0")+COUNTIF('gyűrűs mappa'!G12,"&gt;0")+COUNTIF('gyűrűs mappa'!G16,"&gt;0")+COUNTIF('gyűrűs mappa'!G20,"&gt;0")</f>
        <v>0</v>
      </c>
      <c r="V10" s="169">
        <f>COUNTIF('gyűrűs mappa'!H4,"&gt;0")+COUNTIF('gyűrűs mappa'!H8,"&gt;0")+COUNTIF('gyűrűs mappa'!H12,"&gt;0")+COUNTIF('gyűrűs mappa'!H16,"&gt;0")+COUNTIF('gyűrűs mappa'!H20,"&gt;0")</f>
        <v>0</v>
      </c>
      <c r="W10" s="169">
        <f>COUNTIF('gyűrűs mappa'!I4,"&gt;0")+COUNTIF('gyűrűs mappa'!I8,"&gt;0")+COUNTIF('gyűrűs mappa'!I12,"&gt;0")+COUNTIF('gyűrűs mappa'!I16,"&gt;0")+COUNTIF('gyűrűs mappa'!I20,"&gt;0")</f>
        <v>0</v>
      </c>
      <c r="X10" s="169">
        <f>COUNTIF('gyűrűs mappa'!J4,"&gt;0")+COUNTIF('gyűrűs mappa'!J8,"&gt;0")+COUNTIF('gyűrűs mappa'!J12,"&gt;0")+COUNTIF('gyűrűs mappa'!J16,"&gt;0")+COUNTIF('gyűrűs mappa'!J20,"&gt;0")</f>
        <v>0</v>
      </c>
      <c r="Y10" s="122"/>
      <c r="Z10" s="122"/>
      <c r="AA10" s="122"/>
      <c r="AB10" s="122"/>
      <c r="AC10" s="122"/>
      <c r="AD10">
        <f>COUNT('gyűrűs mappa'!C4:F23)</f>
        <v>0</v>
      </c>
      <c r="AE10" s="169">
        <f>COUNT('gyűrűs mappa'!G4)+COUNT('gyűrűs mappa'!G8)+COUNT('gyűrűs mappa'!G12)+COUNT('gyűrűs mappa'!G16)+COUNT('gyűrűs mappa'!G20)</f>
        <v>0</v>
      </c>
      <c r="AF10" s="169">
        <f>COUNT('gyűrűs mappa'!H4)+COUNT('gyűrűs mappa'!H8)+COUNT('gyűrűs mappa'!H12)+COUNT('gyűrűs mappa'!H16)+COUNT('gyűrűs mappa'!H20)</f>
        <v>0</v>
      </c>
      <c r="AG10" s="169">
        <f>COUNT('gyűrűs mappa'!I4)+COUNT('gyűrűs mappa'!I8)+COUNT('gyűrűs mappa'!I12)+COUNT('gyűrűs mappa'!I16)+COUNT('gyűrűs mappa'!I20)</f>
        <v>0</v>
      </c>
      <c r="AH10" s="169">
        <f>COUNT('gyűrűs mappa'!J4)+COUNT('gyűrűs mappa'!J8)+COUNT('gyűrűs mappa'!J12)+COUNT('gyűrűs mappa'!J16)+COUNT('gyűrűs mappa'!J20)</f>
        <v>0</v>
      </c>
      <c r="AI10" s="122"/>
      <c r="AJ10" s="122"/>
      <c r="AK10" s="122"/>
      <c r="AL10" s="122"/>
      <c r="AM10" s="122"/>
    </row>
    <row r="11" spans="1:39" ht="18" customHeight="1" x14ac:dyDescent="0.2">
      <c r="A11" s="116"/>
      <c r="B11" s="243" t="s">
        <v>54</v>
      </c>
      <c r="C11" s="244"/>
      <c r="D11" s="51"/>
      <c r="E11" s="117"/>
      <c r="F11" s="118"/>
      <c r="G11" s="119"/>
      <c r="H11" s="123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</row>
    <row r="12" spans="1:39" x14ac:dyDescent="0.2">
      <c r="A12" s="9">
        <v>6</v>
      </c>
      <c r="B12" s="152" t="s">
        <v>108</v>
      </c>
      <c r="C12" s="157" t="s">
        <v>200</v>
      </c>
      <c r="D12" s="133" t="e">
        <f>leporelló!H23</f>
        <v>#DIV/0!</v>
      </c>
      <c r="E12" s="113" t="e">
        <f>ROUND(D12,2)</f>
        <v>#DIV/0!</v>
      </c>
      <c r="F12" s="69">
        <v>6</v>
      </c>
      <c r="G12" s="46" t="s">
        <v>59</v>
      </c>
      <c r="H12" s="124" t="str">
        <f>IF(I12&lt;&gt;0,"Hiányzó adat!","")</f>
        <v>Hiányzó adat!</v>
      </c>
      <c r="I12" s="170">
        <f>(J12+K12+L12+M12+N12+O12+P12+Q12+T12+U12+V12+W12+X12+Y12+Z12+AA12+AB12)-(AD12+AE12+AF12+AG12+AH12+AI12+AJ12+AK12+AL12)</f>
        <v>88</v>
      </c>
      <c r="J12">
        <f>COUNTBLANK(leporelló!B4:K7)</f>
        <v>40</v>
      </c>
      <c r="K12">
        <f>COUNTBLANK(leporelló!B12:G15)</f>
        <v>24</v>
      </c>
      <c r="L12">
        <f>COUNTBLANK(leporelló!B20:G23)</f>
        <v>24</v>
      </c>
      <c r="M12" s="122"/>
      <c r="N12" s="122"/>
      <c r="O12" s="122"/>
      <c r="P12" s="122"/>
      <c r="Q12" s="122"/>
      <c r="R12" s="122"/>
      <c r="S12" s="122"/>
      <c r="T12">
        <f>COUNTIF(leporelló!B4:K7,"&gt;0")</f>
        <v>0</v>
      </c>
      <c r="U12">
        <f>COUNTIF(leporelló!B12:G15,"&gt;0")</f>
        <v>0</v>
      </c>
      <c r="V12">
        <f>COUNTIF(leporelló!B20:G23,"&gt;0")</f>
        <v>0</v>
      </c>
      <c r="W12" s="122"/>
      <c r="X12" s="122"/>
      <c r="Y12" s="122"/>
      <c r="Z12" s="122"/>
      <c r="AA12" s="122"/>
      <c r="AB12" s="122"/>
      <c r="AC12" s="122"/>
      <c r="AD12">
        <f>COUNT(leporelló!B4:K7)</f>
        <v>0</v>
      </c>
      <c r="AE12">
        <f>COUNT(leporelló!B12:G15)</f>
        <v>0</v>
      </c>
      <c r="AF12">
        <f>COUNT(leporelló!B20:G23)</f>
        <v>0</v>
      </c>
      <c r="AG12" s="122"/>
      <c r="AH12" s="122"/>
      <c r="AI12" s="122"/>
      <c r="AJ12" s="122"/>
      <c r="AK12" s="122"/>
      <c r="AL12" s="122"/>
      <c r="AM12" s="122"/>
    </row>
    <row r="13" spans="1:39" ht="13.5" thickBot="1" x14ac:dyDescent="0.25">
      <c r="A13" s="10">
        <v>7</v>
      </c>
      <c r="B13" s="206" t="s">
        <v>234</v>
      </c>
      <c r="C13" s="156" t="s">
        <v>199</v>
      </c>
      <c r="D13" s="175" t="e">
        <f>leporelló!F47</f>
        <v>#DIV/0!</v>
      </c>
      <c r="E13" s="114" t="e">
        <f>ROUND(D13,2)</f>
        <v>#DIV/0!</v>
      </c>
      <c r="F13" s="70">
        <v>6</v>
      </c>
      <c r="G13" s="47" t="s">
        <v>59</v>
      </c>
      <c r="H13" s="124" t="str">
        <f>IF(I13&lt;&gt;0,"Hiányzó adat!","")</f>
        <v>Hiányzó adat!</v>
      </c>
      <c r="I13" s="170">
        <f>(J13+K13+L13+M13+N13+O13+P13+Q13+T13+U13+V13+W13+X13+Y13+Z13+AA13+AB13)-(AD13+AE13+AF13+AG13+AH13+AI13+AJ13+AK13+AL13)</f>
        <v>88</v>
      </c>
      <c r="J13" s="45">
        <f>COUNTBLANK(leporelló!B28:K31)</f>
        <v>40</v>
      </c>
      <c r="K13" s="45">
        <f>COUNTBLANK(leporelló!B36:I39)</f>
        <v>32</v>
      </c>
      <c r="L13" s="45">
        <f>COUNTBLANK(leporelló!B44:E47)</f>
        <v>16</v>
      </c>
      <c r="M13" s="122"/>
      <c r="N13" s="122"/>
      <c r="O13" s="122"/>
      <c r="P13" s="122"/>
      <c r="Q13" s="122"/>
      <c r="R13" s="122"/>
      <c r="S13" s="122"/>
      <c r="T13">
        <f>COUNTIF(leporelló!B28:K31,"&gt;0")</f>
        <v>0</v>
      </c>
      <c r="U13">
        <f>COUNTIF(leporelló!B36:I39,"&gt;0")</f>
        <v>0</v>
      </c>
      <c r="V13">
        <f>COUNTIF(leporelló!B44:E47,"&gt;0")</f>
        <v>0</v>
      </c>
      <c r="W13" s="122"/>
      <c r="X13" s="122"/>
      <c r="Y13" s="122"/>
      <c r="Z13" s="122"/>
      <c r="AA13" s="122"/>
      <c r="AB13" s="122"/>
      <c r="AC13" s="122"/>
      <c r="AD13">
        <f>COUNT(leporelló!B28:K31)</f>
        <v>0</v>
      </c>
      <c r="AE13">
        <f>COUNT(leporelló!B36:I39)</f>
        <v>0</v>
      </c>
      <c r="AF13">
        <f>COUNT(leporelló!B44:E47)</f>
        <v>0</v>
      </c>
      <c r="AG13" s="122"/>
      <c r="AH13" s="122"/>
      <c r="AI13" s="122"/>
      <c r="AJ13" s="122"/>
      <c r="AK13" s="122"/>
      <c r="AL13" s="122"/>
      <c r="AM13" s="122"/>
    </row>
    <row r="14" spans="1:39" ht="18" customHeight="1" x14ac:dyDescent="0.2">
      <c r="A14" s="116"/>
      <c r="B14" s="243" t="s">
        <v>55</v>
      </c>
      <c r="C14" s="244"/>
      <c r="D14" s="51"/>
      <c r="E14" s="117"/>
      <c r="F14" s="118"/>
      <c r="G14" s="119"/>
      <c r="H14" s="123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</row>
    <row r="15" spans="1:39" s="44" customFormat="1" ht="13.5" thickBot="1" x14ac:dyDescent="0.25">
      <c r="A15" s="9">
        <v>8</v>
      </c>
      <c r="B15" s="207" t="s">
        <v>238</v>
      </c>
      <c r="C15" s="157" t="s">
        <v>202</v>
      </c>
      <c r="D15" s="133" t="e">
        <f>'öntapad-átíró '!D33</f>
        <v>#DIV/0!</v>
      </c>
      <c r="E15" s="113" t="e">
        <f>ROUND(D15,2)</f>
        <v>#DIV/0!</v>
      </c>
      <c r="F15" s="69">
        <v>4</v>
      </c>
      <c r="G15" s="46" t="s">
        <v>59</v>
      </c>
      <c r="H15" s="124" t="str">
        <f>IF(I15&lt;&gt;0,"Hiányzó adat!","")</f>
        <v>Hiányzó adat!</v>
      </c>
      <c r="I15" s="170">
        <f>(J15+K15+L15+M15+N15+O15+P15+Q15+T15+U15+V15+W15+X15+Y15+Z15+AA15+AB15)-(AD15+AE15+AF15+AG15+AH15+AI15+AJ15+AK15+AL15)</f>
        <v>158</v>
      </c>
      <c r="J15" s="45">
        <f>COUNTBLANK('öntapad-átíró '!B4:K8)</f>
        <v>50</v>
      </c>
      <c r="K15" s="45">
        <f>COUNTBLANK('öntapad-átíró '!B13:K17)</f>
        <v>50</v>
      </c>
      <c r="L15" s="45">
        <f>COUNTBLANK('öntapad-átíró '!B22:K26)</f>
        <v>50</v>
      </c>
      <c r="M15" s="45">
        <f>COUNTBLANK('öntapad-átíró '!B30:C33)</f>
        <v>8</v>
      </c>
      <c r="N15" s="127"/>
      <c r="O15" s="127"/>
      <c r="P15" s="127"/>
      <c r="Q15" s="127"/>
      <c r="R15" s="127"/>
      <c r="S15" s="127"/>
      <c r="T15">
        <f>COUNTIF('öntapad-átíró '!B4:K8,"&gt;0")</f>
        <v>0</v>
      </c>
      <c r="U15">
        <f>COUNTIF('öntapad-átíró '!B13:K17,"&gt;0")</f>
        <v>0</v>
      </c>
      <c r="V15">
        <f>COUNTIF('öntapad-átíró '!B22:K26,"&gt;0")</f>
        <v>0</v>
      </c>
      <c r="W15">
        <f>COUNTIF('öntapad-átíró '!B30:C33,"&gt;0")</f>
        <v>0</v>
      </c>
      <c r="X15" s="127"/>
      <c r="Y15" s="127"/>
      <c r="Z15" s="127"/>
      <c r="AA15" s="127"/>
      <c r="AB15" s="127"/>
      <c r="AC15" s="127"/>
      <c r="AD15">
        <f>COUNT('öntapad-átíró '!B4:K8)</f>
        <v>0</v>
      </c>
      <c r="AE15">
        <f>COUNT('öntapad-átíró '!B13:K17)</f>
        <v>0</v>
      </c>
      <c r="AF15">
        <f>COUNT('öntapad-átíró '!B22:K26)</f>
        <v>0</v>
      </c>
      <c r="AG15">
        <f>COUNT('öntapad-átíró '!B30:C33)</f>
        <v>0</v>
      </c>
      <c r="AH15" s="127"/>
      <c r="AI15" s="127"/>
      <c r="AJ15" s="127"/>
      <c r="AK15" s="127"/>
      <c r="AL15" s="127"/>
      <c r="AM15" s="127"/>
    </row>
    <row r="16" spans="1:39" ht="18" customHeight="1" x14ac:dyDescent="0.2">
      <c r="A16" s="116"/>
      <c r="B16" s="243" t="s">
        <v>203</v>
      </c>
      <c r="C16" s="244"/>
      <c r="D16" s="51"/>
      <c r="E16" s="117"/>
      <c r="F16" s="118"/>
      <c r="G16" s="119"/>
      <c r="H16" s="123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</row>
    <row r="17" spans="1:39" s="44" customFormat="1" ht="13.5" thickBot="1" x14ac:dyDescent="0.25">
      <c r="A17" s="125">
        <v>9</v>
      </c>
      <c r="B17" s="208" t="s">
        <v>89</v>
      </c>
      <c r="C17" s="158" t="s">
        <v>90</v>
      </c>
      <c r="D17" s="134" t="e">
        <f>'öntapad-átíró '!E40</f>
        <v>#DIV/0!</v>
      </c>
      <c r="E17" s="115" t="e">
        <f>ROUND(D17,2)</f>
        <v>#DIV/0!</v>
      </c>
      <c r="F17" s="71">
        <v>3</v>
      </c>
      <c r="G17" s="126" t="s">
        <v>59</v>
      </c>
      <c r="H17" s="124" t="str">
        <f>IF(I17&lt;&gt;0,"Hiányzó adat!","")</f>
        <v>Hiányzó adat!</v>
      </c>
      <c r="I17" s="170">
        <f>(J17+K17+L17+M17+N17+O17+P17+Q17+T17+U17+V17+W17+X17+Y17+Z17+AA17+AB17)-(AD17+AE17+AF17+AG17+AH17+AI17+AJ17+AK17+AL17)</f>
        <v>12</v>
      </c>
      <c r="J17" s="45">
        <f>COUNTBLANK('öntapad-átíró '!B37:D40)</f>
        <v>12</v>
      </c>
      <c r="K17" s="122"/>
      <c r="L17" s="127"/>
      <c r="M17" s="127"/>
      <c r="N17" s="127"/>
      <c r="O17" s="127"/>
      <c r="P17" s="127"/>
      <c r="Q17" s="127"/>
      <c r="R17" s="127"/>
      <c r="S17" s="127"/>
      <c r="T17">
        <f>COUNTIF('öntapad-átíró '!B37:D40,"&gt;0")</f>
        <v>0</v>
      </c>
      <c r="U17" s="127"/>
      <c r="V17" s="127"/>
      <c r="W17" s="127"/>
      <c r="X17" s="127"/>
      <c r="Y17" s="127"/>
      <c r="Z17" s="127"/>
      <c r="AA17" s="127"/>
      <c r="AB17" s="127"/>
      <c r="AC17" s="127"/>
      <c r="AD17">
        <f>COUNT('öntapad-átíró '!B37:D40)</f>
        <v>0</v>
      </c>
      <c r="AE17" s="127"/>
      <c r="AF17" s="127"/>
      <c r="AG17" s="127"/>
      <c r="AH17" s="127"/>
      <c r="AI17" s="127"/>
      <c r="AJ17" s="127"/>
      <c r="AK17" s="127"/>
      <c r="AL17" s="127"/>
      <c r="AM17" s="127"/>
    </row>
    <row r="18" spans="1:39" ht="18" customHeight="1" x14ac:dyDescent="0.2">
      <c r="A18" s="116"/>
      <c r="B18" s="243" t="s">
        <v>57</v>
      </c>
      <c r="C18" s="244"/>
      <c r="D18" s="51"/>
      <c r="E18" s="117"/>
      <c r="F18" s="118"/>
      <c r="G18" s="119"/>
      <c r="H18" s="123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</row>
    <row r="19" spans="1:39" x14ac:dyDescent="0.2">
      <c r="A19" s="9">
        <v>10</v>
      </c>
      <c r="B19" s="207" t="s">
        <v>241</v>
      </c>
      <c r="C19" s="153" t="s">
        <v>29</v>
      </c>
      <c r="D19" s="176" t="e">
        <f>műveletek!C5</f>
        <v>#DIV/0!</v>
      </c>
      <c r="E19" s="113" t="e">
        <f>ROUND(D19,2)</f>
        <v>#DIV/0!</v>
      </c>
      <c r="F19" s="69">
        <v>3</v>
      </c>
      <c r="G19" s="46" t="s">
        <v>59</v>
      </c>
      <c r="H19" s="124" t="str">
        <f>IF(I19&lt;&gt;0,"Hiányzó adat!","")</f>
        <v>Hiányzó adat!</v>
      </c>
      <c r="I19" s="170">
        <f>(J19+K19+L19+M19+N19+O19+P19+Q19+T19+U19+V19+W19+X19+Y19+Z19+AA19+AB19)-(AD19+AE19+AF19+AG19+AH19+AI19+AJ19+AK19+AL19)</f>
        <v>1</v>
      </c>
      <c r="J19" s="45">
        <f>COUNTBLANK(műveletek!B5)</f>
        <v>1</v>
      </c>
      <c r="K19" s="122"/>
      <c r="L19" s="122"/>
      <c r="M19" s="122"/>
      <c r="N19" s="122"/>
      <c r="O19" s="122"/>
      <c r="P19" s="122"/>
      <c r="Q19" s="122"/>
      <c r="R19" s="122"/>
      <c r="S19" s="122"/>
      <c r="T19">
        <f>COUNTIF(műveletek!B5,"&gt;0")</f>
        <v>0</v>
      </c>
      <c r="U19" s="122"/>
      <c r="V19" s="122"/>
      <c r="W19" s="122"/>
      <c r="X19" s="122"/>
      <c r="Y19" s="122"/>
      <c r="Z19" s="122"/>
      <c r="AA19" s="122"/>
      <c r="AB19" s="122"/>
      <c r="AC19" s="122"/>
      <c r="AD19">
        <f>COUNT(műveletek!B5)</f>
        <v>0</v>
      </c>
      <c r="AE19" s="122"/>
      <c r="AF19" s="122"/>
      <c r="AG19" s="122"/>
      <c r="AH19" s="122"/>
      <c r="AI19" s="122"/>
      <c r="AJ19" s="122"/>
      <c r="AK19" s="122"/>
      <c r="AL19" s="122"/>
      <c r="AM19" s="122"/>
    </row>
    <row r="20" spans="1:39" ht="13.5" thickBot="1" x14ac:dyDescent="0.25">
      <c r="A20" s="10">
        <v>11</v>
      </c>
      <c r="B20" s="206" t="s">
        <v>251</v>
      </c>
      <c r="C20" s="155" t="s">
        <v>72</v>
      </c>
      <c r="D20" s="175" t="e">
        <f>műveletek!C71</f>
        <v>#DIV/0!</v>
      </c>
      <c r="E20" s="114" t="e">
        <f>ROUND(D20,2)</f>
        <v>#DIV/0!</v>
      </c>
      <c r="F20" s="70">
        <v>3</v>
      </c>
      <c r="G20" s="47" t="s">
        <v>59</v>
      </c>
      <c r="H20" s="124" t="str">
        <f>IF(I20&lt;&gt;0,"Hiányzó adat!","")</f>
        <v>Hiányzó adat!</v>
      </c>
      <c r="I20" s="170">
        <f>(J20+K20+L20+M20+N20+O20+P20+Q20+T20+U20+V20+W20+X20+Y20+Z20+AA20+AB20)-(AD20+AE20+AF20+AG20+AH20+AI20+AJ20+AK20+AL20)</f>
        <v>75</v>
      </c>
      <c r="J20" s="45">
        <f>COUNTBLANK(műveletek!B10:B13)</f>
        <v>4</v>
      </c>
      <c r="K20" s="45">
        <f>COUNTBLANK(műveletek!B17:C20)</f>
        <v>8</v>
      </c>
      <c r="L20">
        <f>COUNTBLANK(műveletek!B25:D28)</f>
        <v>12</v>
      </c>
      <c r="M20">
        <f>COUNTBLANK(műveletek!B33:D35)</f>
        <v>9</v>
      </c>
      <c r="N20">
        <f>COUNTBLANK(műveletek!B40:D42)</f>
        <v>9</v>
      </c>
      <c r="O20">
        <f>COUNTBLANK(műveletek!B47:D49)</f>
        <v>9</v>
      </c>
      <c r="P20">
        <f>COUNTBLANK(műveletek!B54:D56)</f>
        <v>9</v>
      </c>
      <c r="Q20">
        <f>COUNTBLANK(műveletek!B61:F63)</f>
        <v>15</v>
      </c>
      <c r="R20">
        <f>COUNTBLANK(műveletek!B67)</f>
        <v>1</v>
      </c>
      <c r="S20">
        <f>COUNTBLANK(műveletek!B71)</f>
        <v>1</v>
      </c>
      <c r="T20">
        <f>COUNTIF(műveletek!B10:B13,"&gt;0")</f>
        <v>0</v>
      </c>
      <c r="U20">
        <f>COUNTIF(műveletek!B17:C20,"&gt;0")</f>
        <v>0</v>
      </c>
      <c r="V20">
        <f>COUNTIF(műveletek!B25:D28,"&gt;0")</f>
        <v>0</v>
      </c>
      <c r="W20">
        <f>COUNTIF(műveletek!$B$33:$D$35,"&gt;0")</f>
        <v>0</v>
      </c>
      <c r="X20">
        <f>COUNTIF(műveletek!$B$40:$D$42,"&gt;0")</f>
        <v>0</v>
      </c>
      <c r="Y20">
        <f>COUNTIF(műveletek!$B$47:$D$49,"&gt;0")</f>
        <v>0</v>
      </c>
      <c r="Z20">
        <f>COUNTIF(műveletek!$B$54:$D$56,"&gt;0")</f>
        <v>0</v>
      </c>
      <c r="AA20">
        <f>COUNTIF(műveletek!$B$61:$F$63,"&gt;0")</f>
        <v>0</v>
      </c>
      <c r="AB20">
        <f>COUNTIF(műveletek!$B$67,"&gt;0")</f>
        <v>0</v>
      </c>
      <c r="AC20">
        <f>COUNTIF(műveletek!$B$71,"&gt;0")</f>
        <v>0</v>
      </c>
      <c r="AD20">
        <f>COUNT(műveletek!B10:B13)</f>
        <v>0</v>
      </c>
      <c r="AE20">
        <f>COUNT(műveletek!B17:C20)</f>
        <v>0</v>
      </c>
      <c r="AF20">
        <f>COUNT(műveletek!B25:D28)</f>
        <v>0</v>
      </c>
      <c r="AG20" s="171">
        <f>COUNT(műveletek!$B$33:D35)</f>
        <v>0</v>
      </c>
      <c r="AH20" s="171">
        <f>COUNT(műveletek!$B$40:D42)</f>
        <v>0</v>
      </c>
      <c r="AI20" s="171">
        <f>COUNT(műveletek!$B$47:D49)</f>
        <v>0</v>
      </c>
      <c r="AJ20" s="171">
        <f>COUNT(műveletek!$B$54:D56)</f>
        <v>0</v>
      </c>
      <c r="AK20" s="171">
        <f>COUNT(műveletek!$B$61:$F$63)</f>
        <v>0</v>
      </c>
      <c r="AL20" s="171">
        <f>COUNT(műveletek!$B$67)</f>
        <v>0</v>
      </c>
      <c r="AM20" s="171">
        <f>COUNT(műveletek!$B$71)</f>
        <v>0</v>
      </c>
    </row>
    <row r="21" spans="1:39" ht="18" customHeight="1" x14ac:dyDescent="0.2">
      <c r="A21" s="116"/>
      <c r="B21" s="243" t="s">
        <v>214</v>
      </c>
      <c r="C21" s="244"/>
      <c r="D21" s="51"/>
      <c r="E21" s="117"/>
      <c r="F21" s="118"/>
      <c r="G21" s="119"/>
      <c r="H21" s="123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</row>
    <row r="22" spans="1:39" ht="13.5" thickBot="1" x14ac:dyDescent="0.25">
      <c r="A22" s="10">
        <v>12</v>
      </c>
      <c r="B22" s="213" t="s">
        <v>252</v>
      </c>
      <c r="C22" s="214" t="s">
        <v>70</v>
      </c>
      <c r="D22" s="215" t="e">
        <f>műveletek!G96</f>
        <v>#DIV/0!</v>
      </c>
      <c r="E22" s="216" t="e">
        <f>ROUND(D22,2)</f>
        <v>#DIV/0!</v>
      </c>
      <c r="F22" s="217">
        <v>4</v>
      </c>
      <c r="G22" s="47" t="s">
        <v>59</v>
      </c>
      <c r="H22" s="124" t="str">
        <f>IF(I22&lt;&gt;0,"Hiányzó adat!","")</f>
        <v>Hiányzó adat!</v>
      </c>
      <c r="I22" s="170">
        <f>(J22+K22+L22+M22+N22+O22+P22+Q22+T22+U22+V22+W22+X22+Y22+Z22+AA22+AB22)-(AD22+AE22+AF22+AG22+AH22+AI22+AJ22+AK22+AL22)</f>
        <v>90</v>
      </c>
      <c r="J22" s="45">
        <f>COUNTBLANK(műveletek!B76:M80)</f>
        <v>60</v>
      </c>
      <c r="K22">
        <f>COUNTBLANK(műveletek!B84:B88)</f>
        <v>5</v>
      </c>
      <c r="L22">
        <f>COUNTBLANK(műveletek!B92:F96)</f>
        <v>25</v>
      </c>
      <c r="M22" s="122"/>
      <c r="N22" s="122"/>
      <c r="O22" s="122"/>
      <c r="P22" s="122"/>
      <c r="Q22" s="122"/>
      <c r="R22" s="122"/>
      <c r="S22" s="122"/>
      <c r="T22">
        <f>COUNTIF(műveletek!B76:M80,"&gt;0")</f>
        <v>0</v>
      </c>
      <c r="U22">
        <f>COUNTIF(műveletek!B84:B88,"&gt;0")</f>
        <v>0</v>
      </c>
      <c r="V22">
        <f>COUNTIF(műveletek!B92:F96,"&gt;0")</f>
        <v>0</v>
      </c>
      <c r="W22" s="122"/>
      <c r="X22" s="122"/>
      <c r="Y22" s="122"/>
      <c r="Z22" s="122"/>
      <c r="AA22" s="122"/>
      <c r="AB22" s="122"/>
      <c r="AC22" s="122"/>
      <c r="AD22">
        <f>COUNT(műveletek!B76:M80)</f>
        <v>0</v>
      </c>
      <c r="AE22">
        <f>COUNT(műveletek!B84:B88)</f>
        <v>0</v>
      </c>
      <c r="AF22">
        <f>COUNT(műveletek!B92:F96)</f>
        <v>0</v>
      </c>
      <c r="AG22" s="122"/>
      <c r="AH22" s="122"/>
      <c r="AI22" s="122"/>
      <c r="AJ22" s="122"/>
      <c r="AK22" s="122"/>
      <c r="AL22" s="122"/>
      <c r="AM22" s="122"/>
    </row>
    <row r="23" spans="1:39" x14ac:dyDescent="0.2">
      <c r="D23" s="42" t="e">
        <f>SUM(D3:D20)</f>
        <v>#DIV/0!</v>
      </c>
      <c r="E23" s="42"/>
      <c r="F23" s="72">
        <f>SUM(F3:F22)</f>
        <v>88</v>
      </c>
    </row>
    <row r="25" spans="1:39" x14ac:dyDescent="0.2">
      <c r="B25" s="1"/>
      <c r="F25" s="171"/>
    </row>
    <row r="27" spans="1:39" x14ac:dyDescent="0.2">
      <c r="B27" s="1"/>
      <c r="F27" s="171"/>
    </row>
  </sheetData>
  <sheetProtection password="DA27" sheet="1" objects="1" scenarios="1"/>
  <mergeCells count="10">
    <mergeCell ref="B1:C1"/>
    <mergeCell ref="B14:C14"/>
    <mergeCell ref="B18:C18"/>
    <mergeCell ref="B21:C21"/>
    <mergeCell ref="B2:C2"/>
    <mergeCell ref="B7:C7"/>
    <mergeCell ref="B9:C9"/>
    <mergeCell ref="B11:C11"/>
    <mergeCell ref="B5:C5"/>
    <mergeCell ref="B16:C16"/>
  </mergeCells>
  <phoneticPr fontId="2" type="noConversion"/>
  <printOptions horizontalCentered="1"/>
  <pageMargins left="0.35433070866141736" right="0.39370078740157483" top="0.98425196850393704" bottom="0.98425196850393704" header="0.51181102362204722" footer="0.51181102362204722"/>
  <pageSetup paperSize="9" scale="96" orientation="landscape" r:id="rId1"/>
  <headerFooter alignWithMargins="0">
    <oddHeader>&amp;C&amp;A&amp;R&amp;P / &amp;N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45"/>
  <sheetViews>
    <sheetView view="pageBreakPreview" zoomScale="90" zoomScaleNormal="100" zoomScaleSheetLayoutView="90" workbookViewId="0">
      <selection activeCell="B4" sqref="B4"/>
    </sheetView>
  </sheetViews>
  <sheetFormatPr defaultRowHeight="12.75" x14ac:dyDescent="0.2"/>
  <cols>
    <col min="1" max="1" width="14.42578125" customWidth="1"/>
    <col min="12" max="12" width="10" customWidth="1"/>
    <col min="20" max="20" width="8.42578125" customWidth="1"/>
  </cols>
  <sheetData>
    <row r="1" spans="1:19" ht="13.5" thickBot="1" x14ac:dyDescent="0.25">
      <c r="A1" s="2" t="s">
        <v>42</v>
      </c>
      <c r="B1" t="s">
        <v>98</v>
      </c>
    </row>
    <row r="2" spans="1:19" x14ac:dyDescent="0.2">
      <c r="A2" s="8" t="s">
        <v>16</v>
      </c>
      <c r="B2" s="250" t="s">
        <v>0</v>
      </c>
      <c r="C2" s="251"/>
      <c r="D2" s="251"/>
      <c r="E2" s="251"/>
      <c r="F2" s="252"/>
      <c r="G2" s="250" t="s">
        <v>2</v>
      </c>
      <c r="H2" s="251"/>
      <c r="I2" s="251"/>
      <c r="J2" s="251"/>
      <c r="K2" s="252"/>
      <c r="L2" s="253" t="s">
        <v>1</v>
      </c>
      <c r="M2" s="254"/>
      <c r="N2" s="254"/>
      <c r="O2" s="255"/>
      <c r="P2" s="250" t="s">
        <v>3</v>
      </c>
      <c r="Q2" s="251"/>
      <c r="R2" s="251"/>
      <c r="S2" s="252"/>
    </row>
    <row r="3" spans="1:19" ht="13.5" thickBot="1" x14ac:dyDescent="0.25">
      <c r="A3" s="12" t="s">
        <v>4</v>
      </c>
      <c r="B3" s="13" t="s">
        <v>31</v>
      </c>
      <c r="C3" s="14" t="s">
        <v>7</v>
      </c>
      <c r="D3" s="14" t="s">
        <v>8</v>
      </c>
      <c r="E3" s="14" t="s">
        <v>32</v>
      </c>
      <c r="F3" s="15" t="s">
        <v>33</v>
      </c>
      <c r="G3" s="13" t="s">
        <v>31</v>
      </c>
      <c r="H3" s="14" t="s">
        <v>7</v>
      </c>
      <c r="I3" s="14" t="s">
        <v>8</v>
      </c>
      <c r="J3" s="14" t="s">
        <v>32</v>
      </c>
      <c r="K3" s="15" t="s">
        <v>33</v>
      </c>
      <c r="L3" s="13" t="s">
        <v>31</v>
      </c>
      <c r="M3" s="14" t="s">
        <v>7</v>
      </c>
      <c r="N3" s="14" t="s">
        <v>8</v>
      </c>
      <c r="O3" s="15" t="s">
        <v>32</v>
      </c>
      <c r="P3" s="13" t="s">
        <v>31</v>
      </c>
      <c r="Q3" s="14" t="s">
        <v>7</v>
      </c>
      <c r="R3" s="14" t="s">
        <v>8</v>
      </c>
      <c r="S3" s="15" t="s">
        <v>32</v>
      </c>
    </row>
    <row r="4" spans="1:19" x14ac:dyDescent="0.2">
      <c r="A4" s="27" t="s">
        <v>197</v>
      </c>
      <c r="B4" s="89"/>
      <c r="C4" s="75"/>
      <c r="D4" s="75"/>
      <c r="E4" s="75"/>
      <c r="F4" s="90"/>
      <c r="G4" s="89"/>
      <c r="H4" s="75"/>
      <c r="I4" s="75"/>
      <c r="J4" s="75"/>
      <c r="K4" s="90"/>
      <c r="L4" s="89"/>
      <c r="M4" s="75"/>
      <c r="N4" s="75"/>
      <c r="O4" s="90"/>
      <c r="P4" s="89"/>
      <c r="Q4" s="75"/>
      <c r="R4" s="75"/>
      <c r="S4" s="90"/>
    </row>
    <row r="5" spans="1:19" x14ac:dyDescent="0.2">
      <c r="A5" s="28" t="s">
        <v>196</v>
      </c>
      <c r="B5" s="79"/>
      <c r="C5" s="81"/>
      <c r="D5" s="81"/>
      <c r="E5" s="81"/>
      <c r="F5" s="83"/>
      <c r="G5" s="79"/>
      <c r="H5" s="81"/>
      <c r="I5" s="81"/>
      <c r="J5" s="81"/>
      <c r="K5" s="83"/>
      <c r="L5" s="79"/>
      <c r="M5" s="81"/>
      <c r="N5" s="81"/>
      <c r="O5" s="83"/>
      <c r="P5" s="79"/>
      <c r="Q5" s="81"/>
      <c r="R5" s="81"/>
      <c r="S5" s="83"/>
    </row>
    <row r="6" spans="1:19" x14ac:dyDescent="0.2">
      <c r="A6" s="9" t="s">
        <v>157</v>
      </c>
      <c r="B6" s="79"/>
      <c r="C6" s="81"/>
      <c r="D6" s="81"/>
      <c r="E6" s="81"/>
      <c r="F6" s="83"/>
      <c r="G6" s="79"/>
      <c r="H6" s="81"/>
      <c r="I6" s="81"/>
      <c r="J6" s="81"/>
      <c r="K6" s="83"/>
      <c r="L6" s="79"/>
      <c r="M6" s="81"/>
      <c r="N6" s="81"/>
      <c r="O6" s="83"/>
      <c r="P6" s="79"/>
      <c r="Q6" s="81"/>
      <c r="R6" s="81"/>
      <c r="S6" s="83"/>
    </row>
    <row r="7" spans="1:19" x14ac:dyDescent="0.2">
      <c r="A7" s="9" t="s">
        <v>158</v>
      </c>
      <c r="B7" s="79"/>
      <c r="C7" s="81"/>
      <c r="D7" s="81"/>
      <c r="E7" s="81"/>
      <c r="F7" s="83"/>
      <c r="G7" s="79"/>
      <c r="H7" s="81"/>
      <c r="I7" s="81"/>
      <c r="J7" s="81"/>
      <c r="K7" s="83"/>
      <c r="L7" s="79"/>
      <c r="M7" s="81"/>
      <c r="N7" s="81"/>
      <c r="O7" s="83"/>
      <c r="P7" s="79"/>
      <c r="Q7" s="81"/>
      <c r="R7" s="81"/>
      <c r="S7" s="83"/>
    </row>
    <row r="8" spans="1:19" x14ac:dyDescent="0.2">
      <c r="A8" s="9" t="s">
        <v>159</v>
      </c>
      <c r="B8" s="79"/>
      <c r="C8" s="81"/>
      <c r="D8" s="81"/>
      <c r="E8" s="81"/>
      <c r="F8" s="83"/>
      <c r="G8" s="79"/>
      <c r="H8" s="81"/>
      <c r="I8" s="81"/>
      <c r="J8" s="81"/>
      <c r="K8" s="83"/>
      <c r="L8" s="79"/>
      <c r="M8" s="81"/>
      <c r="N8" s="81"/>
      <c r="O8" s="83"/>
      <c r="P8" s="79"/>
      <c r="Q8" s="81"/>
      <c r="R8" s="81"/>
      <c r="S8" s="83"/>
    </row>
    <row r="9" spans="1:19" ht="13.5" thickBot="1" x14ac:dyDescent="0.25">
      <c r="A9" s="10" t="s">
        <v>127</v>
      </c>
      <c r="B9" s="84"/>
      <c r="C9" s="86"/>
      <c r="D9" s="86"/>
      <c r="E9" s="86"/>
      <c r="F9" s="88"/>
      <c r="G9" s="84"/>
      <c r="H9" s="86"/>
      <c r="I9" s="86"/>
      <c r="J9" s="86"/>
      <c r="K9" s="88"/>
      <c r="L9" s="84"/>
      <c r="M9" s="86"/>
      <c r="N9" s="86"/>
      <c r="O9" s="88"/>
      <c r="P9" s="84"/>
      <c r="Q9" s="86"/>
      <c r="R9" s="86"/>
      <c r="S9" s="88"/>
    </row>
    <row r="10" spans="1:19" x14ac:dyDescent="0.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</row>
    <row r="11" spans="1:19" ht="13.5" thickBot="1" x14ac:dyDescent="0.25">
      <c r="A11" s="3" t="s">
        <v>43</v>
      </c>
      <c r="B11" t="s">
        <v>99</v>
      </c>
    </row>
    <row r="12" spans="1:19" x14ac:dyDescent="0.2">
      <c r="A12" s="160" t="s">
        <v>224</v>
      </c>
      <c r="B12" s="250" t="s">
        <v>0</v>
      </c>
      <c r="C12" s="251"/>
      <c r="D12" s="251"/>
      <c r="E12" s="251"/>
      <c r="F12" s="252"/>
      <c r="G12" s="250" t="s">
        <v>2</v>
      </c>
      <c r="H12" s="251"/>
      <c r="I12" s="251"/>
      <c r="J12" s="251"/>
      <c r="K12" s="252"/>
      <c r="L12" s="253" t="s">
        <v>1</v>
      </c>
      <c r="M12" s="254"/>
      <c r="N12" s="254"/>
      <c r="O12" s="255"/>
      <c r="P12" s="250" t="s">
        <v>3</v>
      </c>
      <c r="Q12" s="251"/>
      <c r="R12" s="251"/>
      <c r="S12" s="252"/>
    </row>
    <row r="13" spans="1:19" ht="13.5" thickBot="1" x14ac:dyDescent="0.25">
      <c r="A13" s="12" t="s">
        <v>4</v>
      </c>
      <c r="B13" s="13" t="s">
        <v>31</v>
      </c>
      <c r="C13" s="14" t="s">
        <v>7</v>
      </c>
      <c r="D13" s="14" t="s">
        <v>8</v>
      </c>
      <c r="E13" s="14" t="s">
        <v>32</v>
      </c>
      <c r="F13" s="15" t="s">
        <v>33</v>
      </c>
      <c r="G13" s="13" t="s">
        <v>31</v>
      </c>
      <c r="H13" s="14" t="s">
        <v>7</v>
      </c>
      <c r="I13" s="14" t="s">
        <v>8</v>
      </c>
      <c r="J13" s="14" t="s">
        <v>32</v>
      </c>
      <c r="K13" s="15" t="s">
        <v>33</v>
      </c>
      <c r="L13" s="13" t="s">
        <v>31</v>
      </c>
      <c r="M13" s="14" t="s">
        <v>7</v>
      </c>
      <c r="N13" s="14" t="s">
        <v>8</v>
      </c>
      <c r="O13" s="15" t="s">
        <v>32</v>
      </c>
      <c r="P13" s="13" t="s">
        <v>31</v>
      </c>
      <c r="Q13" s="14" t="s">
        <v>7</v>
      </c>
      <c r="R13" s="14" t="s">
        <v>8</v>
      </c>
      <c r="S13" s="15" t="s">
        <v>32</v>
      </c>
    </row>
    <row r="14" spans="1:19" x14ac:dyDescent="0.2">
      <c r="A14" s="27" t="s">
        <v>195</v>
      </c>
      <c r="B14" s="89"/>
      <c r="C14" s="75"/>
      <c r="D14" s="75"/>
      <c r="E14" s="75"/>
      <c r="F14" s="90"/>
      <c r="G14" s="89"/>
      <c r="H14" s="75"/>
      <c r="I14" s="75"/>
      <c r="J14" s="75"/>
      <c r="K14" s="90"/>
      <c r="L14" s="89"/>
      <c r="M14" s="75"/>
      <c r="N14" s="75"/>
      <c r="O14" s="90"/>
      <c r="P14" s="89"/>
      <c r="Q14" s="75"/>
      <c r="R14" s="75"/>
      <c r="S14" s="90"/>
    </row>
    <row r="15" spans="1:19" x14ac:dyDescent="0.2">
      <c r="A15" s="28" t="s">
        <v>196</v>
      </c>
      <c r="B15" s="79"/>
      <c r="C15" s="81"/>
      <c r="D15" s="81"/>
      <c r="E15" s="81"/>
      <c r="F15" s="83"/>
      <c r="G15" s="79"/>
      <c r="H15" s="81"/>
      <c r="I15" s="81"/>
      <c r="J15" s="81"/>
      <c r="K15" s="83"/>
      <c r="L15" s="79"/>
      <c r="M15" s="81"/>
      <c r="N15" s="81"/>
      <c r="O15" s="83"/>
      <c r="P15" s="79"/>
      <c r="Q15" s="81"/>
      <c r="R15" s="81"/>
      <c r="S15" s="83"/>
    </row>
    <row r="16" spans="1:19" x14ac:dyDescent="0.2">
      <c r="A16" s="9" t="s">
        <v>157</v>
      </c>
      <c r="B16" s="79"/>
      <c r="C16" s="81"/>
      <c r="D16" s="81"/>
      <c r="E16" s="81"/>
      <c r="F16" s="83"/>
      <c r="G16" s="79"/>
      <c r="H16" s="81"/>
      <c r="I16" s="81"/>
      <c r="J16" s="81"/>
      <c r="K16" s="83"/>
      <c r="L16" s="79"/>
      <c r="M16" s="81"/>
      <c r="N16" s="81"/>
      <c r="O16" s="83"/>
      <c r="P16" s="79"/>
      <c r="Q16" s="81"/>
      <c r="R16" s="81"/>
      <c r="S16" s="83"/>
    </row>
    <row r="17" spans="1:19" x14ac:dyDescent="0.2">
      <c r="A17" s="9" t="s">
        <v>158</v>
      </c>
      <c r="B17" s="79"/>
      <c r="C17" s="81"/>
      <c r="D17" s="81"/>
      <c r="E17" s="81"/>
      <c r="F17" s="83"/>
      <c r="G17" s="79"/>
      <c r="H17" s="81"/>
      <c r="I17" s="81"/>
      <c r="J17" s="81"/>
      <c r="K17" s="83"/>
      <c r="L17" s="79"/>
      <c r="M17" s="81"/>
      <c r="N17" s="81"/>
      <c r="O17" s="83"/>
      <c r="P17" s="79"/>
      <c r="Q17" s="81"/>
      <c r="R17" s="81"/>
      <c r="S17" s="83"/>
    </row>
    <row r="18" spans="1:19" x14ac:dyDescent="0.2">
      <c r="A18" s="9" t="s">
        <v>159</v>
      </c>
      <c r="B18" s="79"/>
      <c r="C18" s="81"/>
      <c r="D18" s="81"/>
      <c r="E18" s="81"/>
      <c r="F18" s="83"/>
      <c r="G18" s="79"/>
      <c r="H18" s="81"/>
      <c r="I18" s="81"/>
      <c r="J18" s="81"/>
      <c r="K18" s="83"/>
      <c r="L18" s="79"/>
      <c r="M18" s="81"/>
      <c r="N18" s="81"/>
      <c r="O18" s="83"/>
      <c r="P18" s="79"/>
      <c r="Q18" s="81"/>
      <c r="R18" s="81"/>
      <c r="S18" s="83"/>
    </row>
    <row r="19" spans="1:19" ht="13.5" thickBot="1" x14ac:dyDescent="0.25">
      <c r="A19" s="10" t="s">
        <v>127</v>
      </c>
      <c r="B19" s="84"/>
      <c r="C19" s="86"/>
      <c r="D19" s="86"/>
      <c r="E19" s="86"/>
      <c r="F19" s="88"/>
      <c r="G19" s="84"/>
      <c r="H19" s="86"/>
      <c r="I19" s="86"/>
      <c r="J19" s="86"/>
      <c r="K19" s="88"/>
      <c r="L19" s="84"/>
      <c r="M19" s="86"/>
      <c r="N19" s="86"/>
      <c r="O19" s="88"/>
      <c r="P19" s="84"/>
      <c r="Q19" s="86"/>
      <c r="R19" s="86"/>
      <c r="S19" s="88"/>
    </row>
    <row r="20" spans="1:19" x14ac:dyDescent="0.2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</row>
    <row r="21" spans="1:19" ht="13.5" thickBot="1" x14ac:dyDescent="0.25">
      <c r="A21" s="3" t="s">
        <v>44</v>
      </c>
      <c r="B21" s="45" t="s">
        <v>261</v>
      </c>
      <c r="C21" s="45"/>
    </row>
    <row r="22" spans="1:19" x14ac:dyDescent="0.2">
      <c r="A22" s="17" t="s">
        <v>258</v>
      </c>
      <c r="B22" s="256" t="s">
        <v>1</v>
      </c>
      <c r="C22" s="257"/>
      <c r="D22" s="258" t="s">
        <v>2</v>
      </c>
      <c r="E22" s="259"/>
      <c r="F22" s="258" t="s">
        <v>3</v>
      </c>
      <c r="G22" s="259"/>
    </row>
    <row r="23" spans="1:19" ht="13.5" thickBot="1" x14ac:dyDescent="0.25">
      <c r="A23" s="33" t="s">
        <v>4</v>
      </c>
      <c r="B23" s="13" t="s">
        <v>31</v>
      </c>
      <c r="C23" s="15" t="s">
        <v>7</v>
      </c>
      <c r="D23" s="13" t="s">
        <v>31</v>
      </c>
      <c r="E23" s="15" t="s">
        <v>7</v>
      </c>
      <c r="F23" s="13" t="s">
        <v>31</v>
      </c>
      <c r="G23" s="15" t="s">
        <v>7</v>
      </c>
    </row>
    <row r="24" spans="1:19" x14ac:dyDescent="0.2">
      <c r="A24" s="27" t="s">
        <v>198</v>
      </c>
      <c r="B24" s="89"/>
      <c r="C24" s="90"/>
      <c r="D24" s="89"/>
      <c r="E24" s="90"/>
      <c r="F24" s="89"/>
      <c r="G24" s="90"/>
    </row>
    <row r="25" spans="1:19" x14ac:dyDescent="0.2">
      <c r="A25" s="9" t="s">
        <v>156</v>
      </c>
      <c r="B25" s="79"/>
      <c r="C25" s="83"/>
      <c r="D25" s="79"/>
      <c r="E25" s="83"/>
      <c r="F25" s="79"/>
      <c r="G25" s="83"/>
    </row>
    <row r="26" spans="1:19" x14ac:dyDescent="0.2">
      <c r="A26" s="9" t="s">
        <v>227</v>
      </c>
      <c r="B26" s="79"/>
      <c r="C26" s="83"/>
      <c r="D26" s="79"/>
      <c r="E26" s="83"/>
      <c r="F26" s="79"/>
      <c r="G26" s="83"/>
    </row>
    <row r="27" spans="1:19" ht="13.5" thickBot="1" x14ac:dyDescent="0.25">
      <c r="A27" s="10" t="s">
        <v>226</v>
      </c>
      <c r="B27" s="84"/>
      <c r="C27" s="88"/>
      <c r="D27" s="84"/>
      <c r="E27" s="88"/>
      <c r="F27" s="84"/>
      <c r="G27" s="88"/>
      <c r="H27" s="140" t="e">
        <f>AVERAGE(B14:S19,B4:S9,B24:G27)</f>
        <v>#DIV/0!</v>
      </c>
    </row>
    <row r="29" spans="1:19" ht="13.5" thickBot="1" x14ac:dyDescent="0.25">
      <c r="A29" s="3" t="s">
        <v>45</v>
      </c>
      <c r="B29" t="s">
        <v>100</v>
      </c>
    </row>
    <row r="30" spans="1:19" ht="25.5" x14ac:dyDescent="0.2">
      <c r="A30" s="17" t="s">
        <v>256</v>
      </c>
      <c r="B30" s="260" t="s">
        <v>2</v>
      </c>
      <c r="C30" s="261"/>
      <c r="K30" s="1"/>
    </row>
    <row r="31" spans="1:19" ht="13.5" thickBot="1" x14ac:dyDescent="0.25">
      <c r="A31" s="10" t="s">
        <v>4</v>
      </c>
      <c r="B31" s="14" t="s">
        <v>37</v>
      </c>
      <c r="C31" s="15" t="s">
        <v>38</v>
      </c>
    </row>
    <row r="32" spans="1:19" x14ac:dyDescent="0.2">
      <c r="A32" s="27" t="s">
        <v>195</v>
      </c>
      <c r="B32" s="75"/>
      <c r="C32" s="90"/>
    </row>
    <row r="33" spans="1:7" x14ac:dyDescent="0.2">
      <c r="A33" s="9" t="s">
        <v>225</v>
      </c>
      <c r="B33" s="81"/>
      <c r="C33" s="83"/>
    </row>
    <row r="34" spans="1:7" x14ac:dyDescent="0.2">
      <c r="A34" s="9" t="s">
        <v>157</v>
      </c>
      <c r="B34" s="81"/>
      <c r="C34" s="83"/>
    </row>
    <row r="35" spans="1:7" x14ac:dyDescent="0.2">
      <c r="A35" s="164" t="s">
        <v>158</v>
      </c>
      <c r="B35" s="81"/>
      <c r="C35" s="83"/>
    </row>
    <row r="36" spans="1:7" ht="13.5" thickBot="1" x14ac:dyDescent="0.25">
      <c r="A36" s="10" t="s">
        <v>129</v>
      </c>
      <c r="B36" s="86"/>
      <c r="C36" s="88"/>
    </row>
    <row r="37" spans="1:7" x14ac:dyDescent="0.2">
      <c r="A37" s="3"/>
    </row>
    <row r="38" spans="1:7" x14ac:dyDescent="0.2">
      <c r="A38" s="3"/>
    </row>
    <row r="39" spans="1:7" ht="13.5" thickBot="1" x14ac:dyDescent="0.25">
      <c r="A39" s="3" t="s">
        <v>46</v>
      </c>
      <c r="B39" t="s">
        <v>101</v>
      </c>
    </row>
    <row r="40" spans="1:7" x14ac:dyDescent="0.2">
      <c r="A40" s="17" t="s">
        <v>95</v>
      </c>
      <c r="B40" s="247" t="s">
        <v>2</v>
      </c>
      <c r="C40" s="248"/>
      <c r="D40" s="248"/>
      <c r="E40" s="248"/>
      <c r="F40" s="249"/>
    </row>
    <row r="41" spans="1:7" ht="13.5" thickBot="1" x14ac:dyDescent="0.25">
      <c r="A41" s="33" t="s">
        <v>4</v>
      </c>
      <c r="B41" s="13" t="s">
        <v>31</v>
      </c>
      <c r="C41" s="14" t="s">
        <v>7</v>
      </c>
      <c r="D41" s="14" t="s">
        <v>8</v>
      </c>
      <c r="E41" s="14" t="s">
        <v>32</v>
      </c>
      <c r="F41" s="15" t="s">
        <v>33</v>
      </c>
    </row>
    <row r="42" spans="1:7" x14ac:dyDescent="0.2">
      <c r="A42" s="161" t="s">
        <v>132</v>
      </c>
      <c r="B42" s="89"/>
      <c r="C42" s="75"/>
      <c r="D42" s="75"/>
      <c r="E42" s="75"/>
      <c r="F42" s="90"/>
    </row>
    <row r="43" spans="1:7" x14ac:dyDescent="0.2">
      <c r="A43" s="205" t="s">
        <v>194</v>
      </c>
      <c r="B43" s="79"/>
      <c r="C43" s="81"/>
      <c r="D43" s="81"/>
      <c r="E43" s="81"/>
      <c r="F43" s="83"/>
    </row>
    <row r="44" spans="1:7" x14ac:dyDescent="0.2">
      <c r="A44" s="162" t="s">
        <v>160</v>
      </c>
      <c r="B44" s="79"/>
      <c r="C44" s="81"/>
      <c r="D44" s="81"/>
      <c r="E44" s="81"/>
      <c r="F44" s="83"/>
    </row>
    <row r="45" spans="1:7" ht="13.5" thickBot="1" x14ac:dyDescent="0.25">
      <c r="A45" s="163" t="s">
        <v>131</v>
      </c>
      <c r="B45" s="84"/>
      <c r="C45" s="86"/>
      <c r="D45" s="86"/>
      <c r="E45" s="86"/>
      <c r="F45" s="88"/>
      <c r="G45" s="140" t="e">
        <f>AVERAGE(B42:F45,B32:C36)</f>
        <v>#DIV/0!</v>
      </c>
    </row>
  </sheetData>
  <sheetProtection password="DA27" sheet="1" objects="1" scenarios="1"/>
  <mergeCells count="13">
    <mergeCell ref="B40:F40"/>
    <mergeCell ref="P2:S2"/>
    <mergeCell ref="B12:F12"/>
    <mergeCell ref="G12:K12"/>
    <mergeCell ref="L12:O12"/>
    <mergeCell ref="P12:S12"/>
    <mergeCell ref="B2:F2"/>
    <mergeCell ref="G2:K2"/>
    <mergeCell ref="L2:O2"/>
    <mergeCell ref="B22:C22"/>
    <mergeCell ref="D22:E22"/>
    <mergeCell ref="F22:G22"/>
    <mergeCell ref="B30:C30"/>
  </mergeCells>
  <phoneticPr fontId="2" type="noConversion"/>
  <conditionalFormatting sqref="B14:S19 B42:F45 B4:S9 B32:C36">
    <cfRule type="cellIs" dxfId="61" priority="3" stopIfTrue="1" operator="greaterThan">
      <formula>0</formula>
    </cfRule>
    <cfRule type="cellIs" dxfId="60" priority="4" stopIfTrue="1" operator="lessThanOrEqual">
      <formula>0</formula>
    </cfRule>
  </conditionalFormatting>
  <conditionalFormatting sqref="B24:G27">
    <cfRule type="cellIs" dxfId="59" priority="1" stopIfTrue="1" operator="greaterThan">
      <formula>0</formula>
    </cfRule>
    <cfRule type="cellIs" dxfId="58" priority="2" stopIfTrue="1" operator="lessThanOrEqual">
      <formula>0</formula>
    </cfRule>
  </conditionalFormatting>
  <dataValidations count="1">
    <dataValidation type="decimal" operator="greaterThan" allowBlank="1" showInputMessage="1" showErrorMessage="1" errorTitle="Hibás adatbevitel!" error="Csak 0-nál nagyobb számot adhat meg!" sqref="B14:S19 B42:F45 B4:S9 B24:G27 B32:C36">
      <formula1>0</formula1>
    </dataValidation>
  </dataValidations>
  <printOptions horizontalCentered="1"/>
  <pageMargins left="0.26" right="0.2" top="0.43307086614173229" bottom="0.23622047244094491" header="0.23622047244094491" footer="0.23622047244094491"/>
  <pageSetup paperSize="9" scale="73" orientation="landscape" r:id="rId1"/>
  <headerFooter alignWithMargins="0">
    <oddHeader>&amp;C&amp;A&amp;R&amp;P /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7"/>
  <sheetViews>
    <sheetView view="pageBreakPreview" zoomScaleNormal="100" zoomScaleSheetLayoutView="100" workbookViewId="0">
      <selection activeCell="B4" sqref="B4"/>
    </sheetView>
  </sheetViews>
  <sheetFormatPr defaultRowHeight="12.75" x14ac:dyDescent="0.2"/>
  <cols>
    <col min="1" max="1" width="14.5703125" customWidth="1"/>
    <col min="10" max="10" width="8" customWidth="1"/>
  </cols>
  <sheetData>
    <row r="1" spans="1:9" ht="13.5" thickBot="1" x14ac:dyDescent="0.25">
      <c r="A1" s="3" t="s">
        <v>47</v>
      </c>
      <c r="B1" t="s">
        <v>264</v>
      </c>
      <c r="E1" t="s">
        <v>119</v>
      </c>
    </row>
    <row r="2" spans="1:9" ht="25.5" x14ac:dyDescent="0.2">
      <c r="A2" s="17" t="s">
        <v>260</v>
      </c>
      <c r="B2" s="247" t="s">
        <v>2</v>
      </c>
      <c r="C2" s="248"/>
      <c r="D2" s="249"/>
      <c r="E2" s="247" t="s">
        <v>118</v>
      </c>
      <c r="F2" s="248"/>
      <c r="G2" s="249"/>
    </row>
    <row r="3" spans="1:9" ht="13.5" thickBot="1" x14ac:dyDescent="0.25">
      <c r="A3" s="33" t="s">
        <v>4</v>
      </c>
      <c r="B3" s="13" t="s">
        <v>33</v>
      </c>
      <c r="C3" s="14" t="s">
        <v>117</v>
      </c>
      <c r="D3" s="15" t="s">
        <v>116</v>
      </c>
      <c r="E3" s="13" t="s">
        <v>33</v>
      </c>
      <c r="F3" s="14" t="s">
        <v>117</v>
      </c>
      <c r="G3" s="15" t="s">
        <v>116</v>
      </c>
    </row>
    <row r="4" spans="1:9" x14ac:dyDescent="0.2">
      <c r="A4" s="27" t="s">
        <v>198</v>
      </c>
      <c r="B4" s="89"/>
      <c r="C4" s="75"/>
      <c r="D4" s="90"/>
      <c r="E4" s="89"/>
      <c r="F4" s="75"/>
      <c r="G4" s="90"/>
    </row>
    <row r="5" spans="1:9" x14ac:dyDescent="0.2">
      <c r="A5" s="9" t="s">
        <v>156</v>
      </c>
      <c r="B5" s="79"/>
      <c r="C5" s="81"/>
      <c r="D5" s="83"/>
      <c r="E5" s="79"/>
      <c r="F5" s="81"/>
      <c r="G5" s="83"/>
    </row>
    <row r="6" spans="1:9" x14ac:dyDescent="0.2">
      <c r="A6" s="9" t="s">
        <v>157</v>
      </c>
      <c r="B6" s="79"/>
      <c r="C6" s="81"/>
      <c r="D6" s="83"/>
      <c r="E6" s="79"/>
      <c r="F6" s="81"/>
      <c r="G6" s="83"/>
    </row>
    <row r="7" spans="1:9" x14ac:dyDescent="0.2">
      <c r="A7" s="164" t="s">
        <v>158</v>
      </c>
      <c r="B7" s="79"/>
      <c r="C7" s="81"/>
      <c r="D7" s="83"/>
      <c r="E7" s="79"/>
      <c r="F7" s="81"/>
      <c r="G7" s="83"/>
    </row>
    <row r="8" spans="1:9" ht="13.5" thickBot="1" x14ac:dyDescent="0.25">
      <c r="A8" s="10" t="s">
        <v>129</v>
      </c>
      <c r="B8" s="84"/>
      <c r="C8" s="86"/>
      <c r="D8" s="88"/>
      <c r="E8" s="84"/>
      <c r="F8" s="86"/>
      <c r="G8" s="88"/>
    </row>
    <row r="10" spans="1:9" ht="13.5" thickBot="1" x14ac:dyDescent="0.25">
      <c r="A10" s="3" t="s">
        <v>48</v>
      </c>
      <c r="B10" t="s">
        <v>265</v>
      </c>
    </row>
    <row r="11" spans="1:9" x14ac:dyDescent="0.2">
      <c r="A11" s="17" t="s">
        <v>259</v>
      </c>
      <c r="B11" s="258" t="s">
        <v>2</v>
      </c>
      <c r="C11" s="262"/>
      <c r="D11" s="262"/>
      <c r="E11" s="259"/>
      <c r="F11" s="258" t="s">
        <v>3</v>
      </c>
      <c r="G11" s="262"/>
      <c r="H11" s="262"/>
      <c r="I11" s="259"/>
    </row>
    <row r="12" spans="1:9" ht="13.5" thickBot="1" x14ac:dyDescent="0.25">
      <c r="A12" s="33" t="s">
        <v>4</v>
      </c>
      <c r="B12" s="13" t="s">
        <v>32</v>
      </c>
      <c r="C12" s="16" t="s">
        <v>33</v>
      </c>
      <c r="D12" s="14" t="s">
        <v>117</v>
      </c>
      <c r="E12" s="15" t="s">
        <v>116</v>
      </c>
      <c r="F12" s="13" t="s">
        <v>32</v>
      </c>
      <c r="G12" s="16" t="s">
        <v>33</v>
      </c>
      <c r="H12" s="14" t="s">
        <v>117</v>
      </c>
      <c r="I12" s="15" t="s">
        <v>116</v>
      </c>
    </row>
    <row r="13" spans="1:9" x14ac:dyDescent="0.2">
      <c r="A13" s="27" t="s">
        <v>198</v>
      </c>
      <c r="B13" s="89"/>
      <c r="C13" s="159"/>
      <c r="D13" s="75"/>
      <c r="E13" s="90"/>
      <c r="F13" s="89"/>
      <c r="G13" s="159"/>
      <c r="H13" s="75"/>
      <c r="I13" s="90"/>
    </row>
    <row r="14" spans="1:9" x14ac:dyDescent="0.2">
      <c r="A14" s="9" t="s">
        <v>156</v>
      </c>
      <c r="B14" s="79"/>
      <c r="C14" s="111"/>
      <c r="D14" s="81"/>
      <c r="E14" s="83"/>
      <c r="F14" s="79"/>
      <c r="G14" s="111"/>
      <c r="H14" s="81"/>
      <c r="I14" s="83"/>
    </row>
    <row r="15" spans="1:9" x14ac:dyDescent="0.2">
      <c r="A15" s="9" t="s">
        <v>157</v>
      </c>
      <c r="B15" s="79"/>
      <c r="C15" s="111"/>
      <c r="D15" s="81"/>
      <c r="E15" s="83"/>
      <c r="F15" s="79"/>
      <c r="G15" s="111"/>
      <c r="H15" s="81"/>
      <c r="I15" s="83"/>
    </row>
    <row r="16" spans="1:9" x14ac:dyDescent="0.2">
      <c r="A16" s="164" t="s">
        <v>158</v>
      </c>
      <c r="B16" s="79"/>
      <c r="C16" s="111"/>
      <c r="D16" s="81"/>
      <c r="E16" s="83"/>
      <c r="F16" s="79"/>
      <c r="G16" s="111"/>
      <c r="H16" s="81"/>
      <c r="I16" s="83"/>
    </row>
    <row r="17" spans="1:10" ht="13.5" thickBot="1" x14ac:dyDescent="0.25">
      <c r="A17" s="10" t="s">
        <v>129</v>
      </c>
      <c r="B17" s="84"/>
      <c r="C17" s="112"/>
      <c r="D17" s="86"/>
      <c r="E17" s="88"/>
      <c r="F17" s="84"/>
      <c r="G17" s="112"/>
      <c r="H17" s="86"/>
      <c r="I17" s="88"/>
      <c r="J17" s="140" t="e">
        <f>AVERAGE(B4:G8,B13:I17)</f>
        <v>#DIV/0!</v>
      </c>
    </row>
  </sheetData>
  <sheetProtection password="DA27" sheet="1" objects="1" scenarios="1"/>
  <mergeCells count="4">
    <mergeCell ref="B11:E11"/>
    <mergeCell ref="F11:I11"/>
    <mergeCell ref="B2:D2"/>
    <mergeCell ref="E2:G2"/>
  </mergeCells>
  <phoneticPr fontId="2" type="noConversion"/>
  <conditionalFormatting sqref="B4:G8 B13:I17">
    <cfRule type="cellIs" dxfId="57" priority="9" stopIfTrue="1" operator="greaterThan">
      <formula>0</formula>
    </cfRule>
    <cfRule type="cellIs" dxfId="56" priority="10" stopIfTrue="1" operator="lessThanOrEqual">
      <formula>0</formula>
    </cfRule>
  </conditionalFormatting>
  <dataValidations count="1">
    <dataValidation type="decimal" operator="greaterThan" allowBlank="1" showInputMessage="1" showErrorMessage="1" errorTitle="Hibás adatbevitel!" error="Csak 0-nál nagyobb számot adhat meg!" sqref="B4:G8 B13:I17">
      <formula1>0</formula1>
    </dataValidation>
  </dataValidations>
  <printOptions horizontalCentered="1"/>
  <pageMargins left="0.31496062992125984" right="0.35433070866141736" top="0.98425196850393704" bottom="0.98425196850393704" header="0.51181102362204722" footer="0.51181102362204722"/>
  <pageSetup paperSize="9" orientation="portrait" r:id="rId1"/>
  <headerFooter alignWithMargins="0">
    <oddHeader>&amp;C&amp;A&amp;R&amp;P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X104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RowHeight="12.75" x14ac:dyDescent="0.2"/>
  <cols>
    <col min="1" max="1" width="12" bestFit="1" customWidth="1"/>
    <col min="2" max="2" width="10.140625" customWidth="1"/>
    <col min="3" max="3" width="9.140625" style="44"/>
    <col min="24" max="24" width="16.7109375" customWidth="1"/>
    <col min="25" max="25" width="6.5703125" bestFit="1" customWidth="1"/>
  </cols>
  <sheetData>
    <row r="1" spans="1:24" ht="13.5" thickBot="1" x14ac:dyDescent="0.25">
      <c r="A1" s="2" t="s">
        <v>49</v>
      </c>
    </row>
    <row r="2" spans="1:24" x14ac:dyDescent="0.2">
      <c r="A2" s="266"/>
      <c r="B2" s="267"/>
      <c r="C2" s="254" t="s">
        <v>6</v>
      </c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5"/>
      <c r="R2" s="250" t="s">
        <v>9</v>
      </c>
      <c r="S2" s="251"/>
      <c r="T2" s="251"/>
      <c r="U2" s="251"/>
      <c r="V2" s="251"/>
      <c r="W2" s="273"/>
      <c r="X2" s="281" t="s">
        <v>63</v>
      </c>
    </row>
    <row r="3" spans="1:24" x14ac:dyDescent="0.2">
      <c r="A3" s="268"/>
      <c r="B3" s="269"/>
      <c r="C3" s="278" t="s">
        <v>60</v>
      </c>
      <c r="D3" s="278"/>
      <c r="E3" s="278"/>
      <c r="F3" s="278"/>
      <c r="G3" s="279"/>
      <c r="H3" s="280" t="s">
        <v>61</v>
      </c>
      <c r="I3" s="278"/>
      <c r="J3" s="278"/>
      <c r="K3" s="278"/>
      <c r="L3" s="279"/>
      <c r="M3" s="278" t="s">
        <v>62</v>
      </c>
      <c r="N3" s="278"/>
      <c r="O3" s="278"/>
      <c r="P3" s="278"/>
      <c r="Q3" s="279"/>
      <c r="R3" s="274" t="s">
        <v>60</v>
      </c>
      <c r="S3" s="275"/>
      <c r="T3" s="274" t="s">
        <v>61</v>
      </c>
      <c r="U3" s="277"/>
      <c r="V3" s="276" t="s">
        <v>62</v>
      </c>
      <c r="W3" s="275"/>
      <c r="X3" s="282"/>
    </row>
    <row r="4" spans="1:24" ht="13.5" thickBot="1" x14ac:dyDescent="0.25">
      <c r="A4" s="7" t="s">
        <v>4</v>
      </c>
      <c r="B4" s="18" t="s">
        <v>5</v>
      </c>
      <c r="C4" s="239" t="s">
        <v>31</v>
      </c>
      <c r="D4" s="14" t="s">
        <v>7</v>
      </c>
      <c r="E4" s="14" t="s">
        <v>8</v>
      </c>
      <c r="F4" s="52" t="s">
        <v>121</v>
      </c>
      <c r="G4" s="151" t="s">
        <v>122</v>
      </c>
      <c r="H4" s="13" t="s">
        <v>31</v>
      </c>
      <c r="I4" s="14" t="s">
        <v>7</v>
      </c>
      <c r="J4" s="53" t="s">
        <v>8</v>
      </c>
      <c r="K4" s="14" t="s">
        <v>121</v>
      </c>
      <c r="L4" s="15" t="s">
        <v>122</v>
      </c>
      <c r="M4" s="16" t="s">
        <v>31</v>
      </c>
      <c r="N4" s="14" t="s">
        <v>7</v>
      </c>
      <c r="O4" s="53" t="s">
        <v>8</v>
      </c>
      <c r="P4" s="14" t="s">
        <v>121</v>
      </c>
      <c r="Q4" s="15" t="s">
        <v>122</v>
      </c>
      <c r="R4" s="13" t="s">
        <v>7</v>
      </c>
      <c r="S4" s="53" t="s">
        <v>8</v>
      </c>
      <c r="T4" s="13" t="s">
        <v>7</v>
      </c>
      <c r="U4" s="15" t="s">
        <v>8</v>
      </c>
      <c r="V4" s="16" t="s">
        <v>7</v>
      </c>
      <c r="W4" s="53" t="s">
        <v>8</v>
      </c>
      <c r="X4" s="283"/>
    </row>
    <row r="5" spans="1:24" x14ac:dyDescent="0.2">
      <c r="A5" s="263" t="s">
        <v>161</v>
      </c>
      <c r="B5" s="193" t="s">
        <v>174</v>
      </c>
      <c r="C5" s="166"/>
      <c r="D5" s="77"/>
      <c r="E5" s="77"/>
      <c r="F5" s="77"/>
      <c r="G5" s="78"/>
      <c r="H5" s="73"/>
      <c r="I5" s="77"/>
      <c r="J5" s="77"/>
      <c r="K5" s="77"/>
      <c r="L5" s="78"/>
      <c r="M5" s="166"/>
      <c r="N5" s="107"/>
      <c r="O5" s="107"/>
      <c r="P5" s="77"/>
      <c r="Q5" s="78"/>
      <c r="R5" s="73"/>
      <c r="S5" s="107"/>
      <c r="T5" s="73"/>
      <c r="U5" s="78"/>
      <c r="V5" s="110"/>
      <c r="W5" s="107"/>
      <c r="X5" s="270"/>
    </row>
    <row r="6" spans="1:24" x14ac:dyDescent="0.2">
      <c r="A6" s="264"/>
      <c r="B6" s="228" t="s">
        <v>164</v>
      </c>
      <c r="C6" s="80"/>
      <c r="D6" s="81"/>
      <c r="E6" s="81"/>
      <c r="F6" s="81"/>
      <c r="G6" s="83"/>
      <c r="H6" s="79"/>
      <c r="I6" s="81"/>
      <c r="J6" s="81"/>
      <c r="K6" s="81"/>
      <c r="L6" s="83"/>
      <c r="M6" s="80"/>
      <c r="N6" s="108"/>
      <c r="O6" s="108"/>
      <c r="P6" s="81"/>
      <c r="Q6" s="83"/>
      <c r="R6" s="79"/>
      <c r="S6" s="108"/>
      <c r="T6" s="79"/>
      <c r="U6" s="83"/>
      <c r="V6" s="111"/>
      <c r="W6" s="108"/>
      <c r="X6" s="271"/>
    </row>
    <row r="7" spans="1:24" x14ac:dyDescent="0.2">
      <c r="A7" s="264"/>
      <c r="B7" s="228" t="s">
        <v>165</v>
      </c>
      <c r="C7" s="80"/>
      <c r="D7" s="81"/>
      <c r="E7" s="81"/>
      <c r="F7" s="81"/>
      <c r="G7" s="83"/>
      <c r="H7" s="79"/>
      <c r="I7" s="81"/>
      <c r="J7" s="81"/>
      <c r="K7" s="81"/>
      <c r="L7" s="83"/>
      <c r="M7" s="80"/>
      <c r="N7" s="108"/>
      <c r="O7" s="108"/>
      <c r="P7" s="81"/>
      <c r="Q7" s="83"/>
      <c r="R7" s="79"/>
      <c r="S7" s="108"/>
      <c r="T7" s="79"/>
      <c r="U7" s="83"/>
      <c r="V7" s="111"/>
      <c r="W7" s="108"/>
      <c r="X7" s="271"/>
    </row>
    <row r="8" spans="1:24" x14ac:dyDescent="0.2">
      <c r="A8" s="264"/>
      <c r="B8" s="228" t="s">
        <v>166</v>
      </c>
      <c r="C8" s="80"/>
      <c r="D8" s="81"/>
      <c r="E8" s="81"/>
      <c r="F8" s="81"/>
      <c r="G8" s="83"/>
      <c r="H8" s="79"/>
      <c r="I8" s="81"/>
      <c r="J8" s="81"/>
      <c r="K8" s="81"/>
      <c r="L8" s="83"/>
      <c r="M8" s="80"/>
      <c r="N8" s="108"/>
      <c r="O8" s="108"/>
      <c r="P8" s="81"/>
      <c r="Q8" s="83"/>
      <c r="R8" s="79"/>
      <c r="S8" s="108"/>
      <c r="T8" s="79"/>
      <c r="U8" s="83"/>
      <c r="V8" s="111"/>
      <c r="W8" s="108"/>
      <c r="X8" s="271"/>
    </row>
    <row r="9" spans="1:24" x14ac:dyDescent="0.2">
      <c r="A9" s="264"/>
      <c r="B9" s="228" t="s">
        <v>167</v>
      </c>
      <c r="C9" s="80"/>
      <c r="D9" s="81"/>
      <c r="E9" s="81"/>
      <c r="F9" s="81"/>
      <c r="G9" s="83"/>
      <c r="H9" s="79"/>
      <c r="I9" s="81"/>
      <c r="J9" s="81"/>
      <c r="K9" s="81"/>
      <c r="L9" s="83"/>
      <c r="M9" s="80"/>
      <c r="N9" s="108"/>
      <c r="O9" s="108"/>
      <c r="P9" s="81"/>
      <c r="Q9" s="83"/>
      <c r="R9" s="79"/>
      <c r="S9" s="108"/>
      <c r="T9" s="79"/>
      <c r="U9" s="83"/>
      <c r="V9" s="111"/>
      <c r="W9" s="108"/>
      <c r="X9" s="271"/>
    </row>
    <row r="10" spans="1:24" x14ac:dyDescent="0.2">
      <c r="A10" s="264"/>
      <c r="B10" s="228" t="s">
        <v>168</v>
      </c>
      <c r="C10" s="80"/>
      <c r="D10" s="81"/>
      <c r="E10" s="81"/>
      <c r="F10" s="81"/>
      <c r="G10" s="83"/>
      <c r="H10" s="79"/>
      <c r="I10" s="81"/>
      <c r="J10" s="81"/>
      <c r="K10" s="81"/>
      <c r="L10" s="83"/>
      <c r="M10" s="80"/>
      <c r="N10" s="108"/>
      <c r="O10" s="108"/>
      <c r="P10" s="81"/>
      <c r="Q10" s="83"/>
      <c r="R10" s="79"/>
      <c r="S10" s="108"/>
      <c r="T10" s="79"/>
      <c r="U10" s="83"/>
      <c r="V10" s="111"/>
      <c r="W10" s="108"/>
      <c r="X10" s="271"/>
    </row>
    <row r="11" spans="1:24" x14ac:dyDescent="0.2">
      <c r="A11" s="264"/>
      <c r="B11" s="194" t="s">
        <v>175</v>
      </c>
      <c r="C11" s="80"/>
      <c r="D11" s="81"/>
      <c r="E11" s="81"/>
      <c r="F11" s="81"/>
      <c r="G11" s="83"/>
      <c r="H11" s="79"/>
      <c r="I11" s="81"/>
      <c r="J11" s="81"/>
      <c r="K11" s="81"/>
      <c r="L11" s="83"/>
      <c r="M11" s="80"/>
      <c r="N11" s="108"/>
      <c r="O11" s="108"/>
      <c r="P11" s="81"/>
      <c r="Q11" s="83"/>
      <c r="R11" s="79"/>
      <c r="S11" s="108"/>
      <c r="T11" s="79"/>
      <c r="U11" s="83"/>
      <c r="V11" s="111"/>
      <c r="W11" s="108"/>
      <c r="X11" s="271"/>
    </row>
    <row r="12" spans="1:24" x14ac:dyDescent="0.2">
      <c r="A12" s="264"/>
      <c r="B12" s="228" t="s">
        <v>169</v>
      </c>
      <c r="C12" s="180" t="s">
        <v>130</v>
      </c>
      <c r="D12" s="178" t="s">
        <v>130</v>
      </c>
      <c r="E12" s="178" t="s">
        <v>130</v>
      </c>
      <c r="F12" s="178" t="s">
        <v>130</v>
      </c>
      <c r="G12" s="179" t="s">
        <v>130</v>
      </c>
      <c r="H12" s="177" t="s">
        <v>130</v>
      </c>
      <c r="I12" s="178" t="s">
        <v>130</v>
      </c>
      <c r="J12" s="178" t="s">
        <v>130</v>
      </c>
      <c r="K12" s="178" t="s">
        <v>130</v>
      </c>
      <c r="L12" s="179" t="s">
        <v>130</v>
      </c>
      <c r="M12" s="180" t="s">
        <v>130</v>
      </c>
      <c r="N12" s="181" t="s">
        <v>130</v>
      </c>
      <c r="O12" s="181" t="s">
        <v>130</v>
      </c>
      <c r="P12" s="178" t="s">
        <v>130</v>
      </c>
      <c r="Q12" s="179" t="s">
        <v>130</v>
      </c>
      <c r="R12" s="79"/>
      <c r="S12" s="108"/>
      <c r="T12" s="79"/>
      <c r="U12" s="83"/>
      <c r="V12" s="111"/>
      <c r="W12" s="108"/>
      <c r="X12" s="271"/>
    </row>
    <row r="13" spans="1:24" x14ac:dyDescent="0.2">
      <c r="A13" s="264"/>
      <c r="B13" s="228" t="s">
        <v>170</v>
      </c>
      <c r="C13" s="180" t="s">
        <v>130</v>
      </c>
      <c r="D13" s="178" t="s">
        <v>130</v>
      </c>
      <c r="E13" s="178" t="s">
        <v>130</v>
      </c>
      <c r="F13" s="178" t="s">
        <v>130</v>
      </c>
      <c r="G13" s="179" t="s">
        <v>130</v>
      </c>
      <c r="H13" s="177" t="s">
        <v>130</v>
      </c>
      <c r="I13" s="178" t="s">
        <v>130</v>
      </c>
      <c r="J13" s="178" t="s">
        <v>130</v>
      </c>
      <c r="K13" s="178" t="s">
        <v>130</v>
      </c>
      <c r="L13" s="179" t="s">
        <v>130</v>
      </c>
      <c r="M13" s="180" t="s">
        <v>130</v>
      </c>
      <c r="N13" s="181" t="s">
        <v>130</v>
      </c>
      <c r="O13" s="181" t="s">
        <v>130</v>
      </c>
      <c r="P13" s="178" t="s">
        <v>130</v>
      </c>
      <c r="Q13" s="179" t="s">
        <v>130</v>
      </c>
      <c r="R13" s="79"/>
      <c r="S13" s="108"/>
      <c r="T13" s="79"/>
      <c r="U13" s="83"/>
      <c r="V13" s="111"/>
      <c r="W13" s="108"/>
      <c r="X13" s="271"/>
    </row>
    <row r="14" spans="1:24" x14ac:dyDescent="0.2">
      <c r="A14" s="264"/>
      <c r="B14" s="228" t="s">
        <v>171</v>
      </c>
      <c r="C14" s="180" t="s">
        <v>130</v>
      </c>
      <c r="D14" s="178" t="s">
        <v>130</v>
      </c>
      <c r="E14" s="178" t="s">
        <v>130</v>
      </c>
      <c r="F14" s="178" t="s">
        <v>130</v>
      </c>
      <c r="G14" s="179" t="s">
        <v>130</v>
      </c>
      <c r="H14" s="177" t="s">
        <v>130</v>
      </c>
      <c r="I14" s="178" t="s">
        <v>130</v>
      </c>
      <c r="J14" s="178" t="s">
        <v>130</v>
      </c>
      <c r="K14" s="178" t="s">
        <v>130</v>
      </c>
      <c r="L14" s="179" t="s">
        <v>130</v>
      </c>
      <c r="M14" s="180" t="s">
        <v>130</v>
      </c>
      <c r="N14" s="181" t="s">
        <v>130</v>
      </c>
      <c r="O14" s="181" t="s">
        <v>130</v>
      </c>
      <c r="P14" s="178" t="s">
        <v>130</v>
      </c>
      <c r="Q14" s="179" t="s">
        <v>130</v>
      </c>
      <c r="R14" s="79"/>
      <c r="S14" s="108"/>
      <c r="T14" s="79"/>
      <c r="U14" s="83"/>
      <c r="V14" s="111"/>
      <c r="W14" s="108"/>
      <c r="X14" s="271"/>
    </row>
    <row r="15" spans="1:24" x14ac:dyDescent="0.2">
      <c r="A15" s="264"/>
      <c r="B15" s="194" t="s">
        <v>176</v>
      </c>
      <c r="C15" s="180" t="s">
        <v>130</v>
      </c>
      <c r="D15" s="178" t="s">
        <v>130</v>
      </c>
      <c r="E15" s="178" t="s">
        <v>130</v>
      </c>
      <c r="F15" s="178" t="s">
        <v>130</v>
      </c>
      <c r="G15" s="179" t="s">
        <v>130</v>
      </c>
      <c r="H15" s="177" t="s">
        <v>130</v>
      </c>
      <c r="I15" s="178" t="s">
        <v>130</v>
      </c>
      <c r="J15" s="178" t="s">
        <v>130</v>
      </c>
      <c r="K15" s="178" t="s">
        <v>130</v>
      </c>
      <c r="L15" s="179" t="s">
        <v>130</v>
      </c>
      <c r="M15" s="180" t="s">
        <v>130</v>
      </c>
      <c r="N15" s="181" t="s">
        <v>130</v>
      </c>
      <c r="O15" s="181" t="s">
        <v>130</v>
      </c>
      <c r="P15" s="178" t="s">
        <v>130</v>
      </c>
      <c r="Q15" s="179" t="s">
        <v>130</v>
      </c>
      <c r="R15" s="79"/>
      <c r="S15" s="108"/>
      <c r="T15" s="79"/>
      <c r="U15" s="83"/>
      <c r="V15" s="111"/>
      <c r="W15" s="108"/>
      <c r="X15" s="271"/>
    </row>
    <row r="16" spans="1:24" x14ac:dyDescent="0.2">
      <c r="A16" s="264"/>
      <c r="B16" s="228" t="s">
        <v>172</v>
      </c>
      <c r="C16" s="180" t="s">
        <v>130</v>
      </c>
      <c r="D16" s="178" t="s">
        <v>130</v>
      </c>
      <c r="E16" s="178" t="s">
        <v>130</v>
      </c>
      <c r="F16" s="178" t="s">
        <v>130</v>
      </c>
      <c r="G16" s="179" t="s">
        <v>130</v>
      </c>
      <c r="H16" s="177" t="s">
        <v>130</v>
      </c>
      <c r="I16" s="178" t="s">
        <v>130</v>
      </c>
      <c r="J16" s="178" t="s">
        <v>130</v>
      </c>
      <c r="K16" s="178" t="s">
        <v>130</v>
      </c>
      <c r="L16" s="179" t="s">
        <v>130</v>
      </c>
      <c r="M16" s="180" t="s">
        <v>130</v>
      </c>
      <c r="N16" s="181" t="s">
        <v>130</v>
      </c>
      <c r="O16" s="181" t="s">
        <v>130</v>
      </c>
      <c r="P16" s="178" t="s">
        <v>130</v>
      </c>
      <c r="Q16" s="179" t="s">
        <v>130</v>
      </c>
      <c r="R16" s="79"/>
      <c r="S16" s="108"/>
      <c r="T16" s="79"/>
      <c r="U16" s="83"/>
      <c r="V16" s="111"/>
      <c r="W16" s="108"/>
      <c r="X16" s="271"/>
    </row>
    <row r="17" spans="1:24" x14ac:dyDescent="0.2">
      <c r="A17" s="264"/>
      <c r="B17" s="228" t="s">
        <v>173</v>
      </c>
      <c r="C17" s="180" t="s">
        <v>130</v>
      </c>
      <c r="D17" s="178" t="s">
        <v>130</v>
      </c>
      <c r="E17" s="178" t="s">
        <v>130</v>
      </c>
      <c r="F17" s="178" t="s">
        <v>130</v>
      </c>
      <c r="G17" s="179" t="s">
        <v>130</v>
      </c>
      <c r="H17" s="177" t="s">
        <v>130</v>
      </c>
      <c r="I17" s="178" t="s">
        <v>130</v>
      </c>
      <c r="J17" s="178" t="s">
        <v>130</v>
      </c>
      <c r="K17" s="178" t="s">
        <v>130</v>
      </c>
      <c r="L17" s="179" t="s">
        <v>130</v>
      </c>
      <c r="M17" s="180" t="s">
        <v>130</v>
      </c>
      <c r="N17" s="181" t="s">
        <v>130</v>
      </c>
      <c r="O17" s="181" t="s">
        <v>130</v>
      </c>
      <c r="P17" s="178" t="s">
        <v>130</v>
      </c>
      <c r="Q17" s="179" t="s">
        <v>130</v>
      </c>
      <c r="R17" s="79"/>
      <c r="S17" s="108"/>
      <c r="T17" s="79"/>
      <c r="U17" s="83"/>
      <c r="V17" s="111"/>
      <c r="W17" s="108"/>
      <c r="X17" s="271"/>
    </row>
    <row r="18" spans="1:24" ht="13.5" thickBot="1" x14ac:dyDescent="0.25">
      <c r="A18" s="265"/>
      <c r="B18" s="15" t="s">
        <v>177</v>
      </c>
      <c r="C18" s="185" t="s">
        <v>130</v>
      </c>
      <c r="D18" s="183" t="s">
        <v>130</v>
      </c>
      <c r="E18" s="183" t="s">
        <v>130</v>
      </c>
      <c r="F18" s="183" t="s">
        <v>130</v>
      </c>
      <c r="G18" s="184" t="s">
        <v>130</v>
      </c>
      <c r="H18" s="182" t="s">
        <v>130</v>
      </c>
      <c r="I18" s="183" t="s">
        <v>130</v>
      </c>
      <c r="J18" s="183" t="s">
        <v>130</v>
      </c>
      <c r="K18" s="183" t="s">
        <v>130</v>
      </c>
      <c r="L18" s="184" t="s">
        <v>130</v>
      </c>
      <c r="M18" s="185" t="s">
        <v>130</v>
      </c>
      <c r="N18" s="186" t="s">
        <v>130</v>
      </c>
      <c r="O18" s="186" t="s">
        <v>130</v>
      </c>
      <c r="P18" s="183" t="s">
        <v>130</v>
      </c>
      <c r="Q18" s="184" t="s">
        <v>130</v>
      </c>
      <c r="R18" s="84"/>
      <c r="S18" s="109"/>
      <c r="T18" s="84"/>
      <c r="U18" s="88"/>
      <c r="V18" s="112"/>
      <c r="W18" s="109"/>
      <c r="X18" s="272"/>
    </row>
    <row r="19" spans="1:24" x14ac:dyDescent="0.2">
      <c r="A19" s="263" t="s">
        <v>162</v>
      </c>
      <c r="B19" s="227" t="s">
        <v>174</v>
      </c>
      <c r="C19" s="166"/>
      <c r="D19" s="77"/>
      <c r="E19" s="77"/>
      <c r="F19" s="77"/>
      <c r="G19" s="78"/>
      <c r="H19" s="73"/>
      <c r="I19" s="77"/>
      <c r="J19" s="77"/>
      <c r="K19" s="77"/>
      <c r="L19" s="78"/>
      <c r="M19" s="166"/>
      <c r="N19" s="107"/>
      <c r="O19" s="107"/>
      <c r="P19" s="77"/>
      <c r="Q19" s="78"/>
      <c r="R19" s="73"/>
      <c r="S19" s="107"/>
      <c r="T19" s="73"/>
      <c r="U19" s="78"/>
      <c r="V19" s="110"/>
      <c r="W19" s="107"/>
      <c r="X19" s="270"/>
    </row>
    <row r="20" spans="1:24" x14ac:dyDescent="0.2">
      <c r="A20" s="264"/>
      <c r="B20" s="228" t="s">
        <v>164</v>
      </c>
      <c r="C20" s="80"/>
      <c r="D20" s="81"/>
      <c r="E20" s="81"/>
      <c r="F20" s="81"/>
      <c r="G20" s="83"/>
      <c r="H20" s="79"/>
      <c r="I20" s="81"/>
      <c r="J20" s="81"/>
      <c r="K20" s="81"/>
      <c r="L20" s="83"/>
      <c r="M20" s="80"/>
      <c r="N20" s="108"/>
      <c r="O20" s="108"/>
      <c r="P20" s="81"/>
      <c r="Q20" s="83"/>
      <c r="R20" s="79"/>
      <c r="S20" s="108"/>
      <c r="T20" s="79"/>
      <c r="U20" s="83"/>
      <c r="V20" s="111"/>
      <c r="W20" s="108"/>
      <c r="X20" s="271"/>
    </row>
    <row r="21" spans="1:24" x14ac:dyDescent="0.2">
      <c r="A21" s="264"/>
      <c r="B21" s="228" t="s">
        <v>165</v>
      </c>
      <c r="C21" s="80"/>
      <c r="D21" s="81"/>
      <c r="E21" s="81"/>
      <c r="F21" s="81"/>
      <c r="G21" s="83"/>
      <c r="H21" s="79"/>
      <c r="I21" s="81"/>
      <c r="J21" s="81"/>
      <c r="K21" s="81"/>
      <c r="L21" s="83"/>
      <c r="M21" s="80"/>
      <c r="N21" s="108"/>
      <c r="O21" s="108"/>
      <c r="P21" s="81"/>
      <c r="Q21" s="83"/>
      <c r="R21" s="79"/>
      <c r="S21" s="108"/>
      <c r="T21" s="79"/>
      <c r="U21" s="83"/>
      <c r="V21" s="111"/>
      <c r="W21" s="108"/>
      <c r="X21" s="271"/>
    </row>
    <row r="22" spans="1:24" x14ac:dyDescent="0.2">
      <c r="A22" s="264"/>
      <c r="B22" s="228" t="s">
        <v>166</v>
      </c>
      <c r="C22" s="80"/>
      <c r="D22" s="81"/>
      <c r="E22" s="81"/>
      <c r="F22" s="81"/>
      <c r="G22" s="83"/>
      <c r="H22" s="79"/>
      <c r="I22" s="81"/>
      <c r="J22" s="81"/>
      <c r="K22" s="81"/>
      <c r="L22" s="83"/>
      <c r="M22" s="80"/>
      <c r="N22" s="108"/>
      <c r="O22" s="108"/>
      <c r="P22" s="81"/>
      <c r="Q22" s="83"/>
      <c r="R22" s="79"/>
      <c r="S22" s="108"/>
      <c r="T22" s="79"/>
      <c r="U22" s="83"/>
      <c r="V22" s="111"/>
      <c r="W22" s="108"/>
      <c r="X22" s="271"/>
    </row>
    <row r="23" spans="1:24" x14ac:dyDescent="0.2">
      <c r="A23" s="264"/>
      <c r="B23" s="228" t="s">
        <v>167</v>
      </c>
      <c r="C23" s="80"/>
      <c r="D23" s="81"/>
      <c r="E23" s="81"/>
      <c r="F23" s="81"/>
      <c r="G23" s="83"/>
      <c r="H23" s="79"/>
      <c r="I23" s="81"/>
      <c r="J23" s="81"/>
      <c r="K23" s="81"/>
      <c r="L23" s="83"/>
      <c r="M23" s="80"/>
      <c r="N23" s="108"/>
      <c r="O23" s="108"/>
      <c r="P23" s="81"/>
      <c r="Q23" s="83"/>
      <c r="R23" s="79"/>
      <c r="S23" s="108"/>
      <c r="T23" s="79"/>
      <c r="U23" s="83"/>
      <c r="V23" s="111"/>
      <c r="W23" s="108"/>
      <c r="X23" s="271"/>
    </row>
    <row r="24" spans="1:24" x14ac:dyDescent="0.2">
      <c r="A24" s="264"/>
      <c r="B24" s="228" t="s">
        <v>168</v>
      </c>
      <c r="C24" s="80"/>
      <c r="D24" s="81"/>
      <c r="E24" s="81"/>
      <c r="F24" s="81"/>
      <c r="G24" s="83"/>
      <c r="H24" s="79"/>
      <c r="I24" s="81"/>
      <c r="J24" s="81"/>
      <c r="K24" s="81"/>
      <c r="L24" s="83"/>
      <c r="M24" s="80"/>
      <c r="N24" s="108"/>
      <c r="O24" s="108"/>
      <c r="P24" s="81"/>
      <c r="Q24" s="83"/>
      <c r="R24" s="79"/>
      <c r="S24" s="108"/>
      <c r="T24" s="79"/>
      <c r="U24" s="83"/>
      <c r="V24" s="111"/>
      <c r="W24" s="108"/>
      <c r="X24" s="271"/>
    </row>
    <row r="25" spans="1:24" x14ac:dyDescent="0.2">
      <c r="A25" s="264"/>
      <c r="B25" s="228" t="s">
        <v>175</v>
      </c>
      <c r="C25" s="80"/>
      <c r="D25" s="81"/>
      <c r="E25" s="81"/>
      <c r="F25" s="81"/>
      <c r="G25" s="83"/>
      <c r="H25" s="79"/>
      <c r="I25" s="81"/>
      <c r="J25" s="81"/>
      <c r="K25" s="81"/>
      <c r="L25" s="83"/>
      <c r="M25" s="80"/>
      <c r="N25" s="108"/>
      <c r="O25" s="108"/>
      <c r="P25" s="81"/>
      <c r="Q25" s="83"/>
      <c r="R25" s="79"/>
      <c r="S25" s="108"/>
      <c r="T25" s="79"/>
      <c r="U25" s="83"/>
      <c r="V25" s="111"/>
      <c r="W25" s="108"/>
      <c r="X25" s="271"/>
    </row>
    <row r="26" spans="1:24" x14ac:dyDescent="0.2">
      <c r="A26" s="264"/>
      <c r="B26" s="228" t="s">
        <v>169</v>
      </c>
      <c r="C26" s="180" t="s">
        <v>130</v>
      </c>
      <c r="D26" s="178" t="s">
        <v>130</v>
      </c>
      <c r="E26" s="178" t="s">
        <v>130</v>
      </c>
      <c r="F26" s="178" t="s">
        <v>130</v>
      </c>
      <c r="G26" s="179" t="s">
        <v>130</v>
      </c>
      <c r="H26" s="177" t="s">
        <v>130</v>
      </c>
      <c r="I26" s="178" t="s">
        <v>130</v>
      </c>
      <c r="J26" s="178" t="s">
        <v>130</v>
      </c>
      <c r="K26" s="178" t="s">
        <v>130</v>
      </c>
      <c r="L26" s="179" t="s">
        <v>130</v>
      </c>
      <c r="M26" s="180" t="s">
        <v>130</v>
      </c>
      <c r="N26" s="181" t="s">
        <v>130</v>
      </c>
      <c r="O26" s="181" t="s">
        <v>130</v>
      </c>
      <c r="P26" s="178" t="s">
        <v>130</v>
      </c>
      <c r="Q26" s="179" t="s">
        <v>130</v>
      </c>
      <c r="R26" s="79"/>
      <c r="S26" s="108"/>
      <c r="T26" s="79"/>
      <c r="U26" s="83"/>
      <c r="V26" s="111"/>
      <c r="W26" s="108"/>
      <c r="X26" s="271"/>
    </row>
    <row r="27" spans="1:24" x14ac:dyDescent="0.2">
      <c r="A27" s="264"/>
      <c r="B27" s="228" t="s">
        <v>170</v>
      </c>
      <c r="C27" s="180" t="s">
        <v>130</v>
      </c>
      <c r="D27" s="178" t="s">
        <v>130</v>
      </c>
      <c r="E27" s="178" t="s">
        <v>130</v>
      </c>
      <c r="F27" s="178" t="s">
        <v>130</v>
      </c>
      <c r="G27" s="179" t="s">
        <v>130</v>
      </c>
      <c r="H27" s="177" t="s">
        <v>130</v>
      </c>
      <c r="I27" s="178" t="s">
        <v>130</v>
      </c>
      <c r="J27" s="178" t="s">
        <v>130</v>
      </c>
      <c r="K27" s="178" t="s">
        <v>130</v>
      </c>
      <c r="L27" s="179" t="s">
        <v>130</v>
      </c>
      <c r="M27" s="180" t="s">
        <v>130</v>
      </c>
      <c r="N27" s="181" t="s">
        <v>130</v>
      </c>
      <c r="O27" s="181" t="s">
        <v>130</v>
      </c>
      <c r="P27" s="178" t="s">
        <v>130</v>
      </c>
      <c r="Q27" s="179" t="s">
        <v>130</v>
      </c>
      <c r="R27" s="79"/>
      <c r="S27" s="108"/>
      <c r="T27" s="79"/>
      <c r="U27" s="83"/>
      <c r="V27" s="111"/>
      <c r="W27" s="108"/>
      <c r="X27" s="271"/>
    </row>
    <row r="28" spans="1:24" x14ac:dyDescent="0.2">
      <c r="A28" s="264"/>
      <c r="B28" s="228" t="s">
        <v>171</v>
      </c>
      <c r="C28" s="180" t="s">
        <v>130</v>
      </c>
      <c r="D28" s="178" t="s">
        <v>130</v>
      </c>
      <c r="E28" s="178" t="s">
        <v>130</v>
      </c>
      <c r="F28" s="178" t="s">
        <v>130</v>
      </c>
      <c r="G28" s="179" t="s">
        <v>130</v>
      </c>
      <c r="H28" s="177" t="s">
        <v>130</v>
      </c>
      <c r="I28" s="178" t="s">
        <v>130</v>
      </c>
      <c r="J28" s="178" t="s">
        <v>130</v>
      </c>
      <c r="K28" s="178" t="s">
        <v>130</v>
      </c>
      <c r="L28" s="179" t="s">
        <v>130</v>
      </c>
      <c r="M28" s="180" t="s">
        <v>130</v>
      </c>
      <c r="N28" s="181" t="s">
        <v>130</v>
      </c>
      <c r="O28" s="181" t="s">
        <v>130</v>
      </c>
      <c r="P28" s="178" t="s">
        <v>130</v>
      </c>
      <c r="Q28" s="179" t="s">
        <v>130</v>
      </c>
      <c r="R28" s="79"/>
      <c r="S28" s="108"/>
      <c r="T28" s="79"/>
      <c r="U28" s="83"/>
      <c r="V28" s="111"/>
      <c r="W28" s="108"/>
      <c r="X28" s="271"/>
    </row>
    <row r="29" spans="1:24" x14ac:dyDescent="0.2">
      <c r="A29" s="264"/>
      <c r="B29" s="228" t="s">
        <v>176</v>
      </c>
      <c r="C29" s="180" t="s">
        <v>130</v>
      </c>
      <c r="D29" s="178" t="s">
        <v>130</v>
      </c>
      <c r="E29" s="178" t="s">
        <v>130</v>
      </c>
      <c r="F29" s="178" t="s">
        <v>130</v>
      </c>
      <c r="G29" s="179" t="s">
        <v>130</v>
      </c>
      <c r="H29" s="177" t="s">
        <v>130</v>
      </c>
      <c r="I29" s="178" t="s">
        <v>130</v>
      </c>
      <c r="J29" s="178" t="s">
        <v>130</v>
      </c>
      <c r="K29" s="178" t="s">
        <v>130</v>
      </c>
      <c r="L29" s="179" t="s">
        <v>130</v>
      </c>
      <c r="M29" s="180" t="s">
        <v>130</v>
      </c>
      <c r="N29" s="181" t="s">
        <v>130</v>
      </c>
      <c r="O29" s="181" t="s">
        <v>130</v>
      </c>
      <c r="P29" s="178" t="s">
        <v>130</v>
      </c>
      <c r="Q29" s="179" t="s">
        <v>130</v>
      </c>
      <c r="R29" s="79"/>
      <c r="S29" s="108"/>
      <c r="T29" s="79"/>
      <c r="U29" s="83"/>
      <c r="V29" s="111"/>
      <c r="W29" s="108"/>
      <c r="X29" s="271"/>
    </row>
    <row r="30" spans="1:24" x14ac:dyDescent="0.2">
      <c r="A30" s="264"/>
      <c r="B30" s="228" t="s">
        <v>172</v>
      </c>
      <c r="C30" s="180" t="s">
        <v>130</v>
      </c>
      <c r="D30" s="178" t="s">
        <v>130</v>
      </c>
      <c r="E30" s="178" t="s">
        <v>130</v>
      </c>
      <c r="F30" s="178" t="s">
        <v>130</v>
      </c>
      <c r="G30" s="179" t="s">
        <v>130</v>
      </c>
      <c r="H30" s="177" t="s">
        <v>130</v>
      </c>
      <c r="I30" s="178" t="s">
        <v>130</v>
      </c>
      <c r="J30" s="178" t="s">
        <v>130</v>
      </c>
      <c r="K30" s="178" t="s">
        <v>130</v>
      </c>
      <c r="L30" s="179" t="s">
        <v>130</v>
      </c>
      <c r="M30" s="180" t="s">
        <v>130</v>
      </c>
      <c r="N30" s="181" t="s">
        <v>130</v>
      </c>
      <c r="O30" s="181" t="s">
        <v>130</v>
      </c>
      <c r="P30" s="178" t="s">
        <v>130</v>
      </c>
      <c r="Q30" s="179" t="s">
        <v>130</v>
      </c>
      <c r="R30" s="79"/>
      <c r="S30" s="108"/>
      <c r="T30" s="79"/>
      <c r="U30" s="83"/>
      <c r="V30" s="111"/>
      <c r="W30" s="108"/>
      <c r="X30" s="271"/>
    </row>
    <row r="31" spans="1:24" x14ac:dyDescent="0.2">
      <c r="A31" s="264"/>
      <c r="B31" s="228" t="s">
        <v>173</v>
      </c>
      <c r="C31" s="180" t="s">
        <v>130</v>
      </c>
      <c r="D31" s="178" t="s">
        <v>130</v>
      </c>
      <c r="E31" s="178" t="s">
        <v>130</v>
      </c>
      <c r="F31" s="178" t="s">
        <v>130</v>
      </c>
      <c r="G31" s="179" t="s">
        <v>130</v>
      </c>
      <c r="H31" s="177" t="s">
        <v>130</v>
      </c>
      <c r="I31" s="178" t="s">
        <v>130</v>
      </c>
      <c r="J31" s="178" t="s">
        <v>130</v>
      </c>
      <c r="K31" s="178" t="s">
        <v>130</v>
      </c>
      <c r="L31" s="179" t="s">
        <v>130</v>
      </c>
      <c r="M31" s="180" t="s">
        <v>130</v>
      </c>
      <c r="N31" s="181" t="s">
        <v>130</v>
      </c>
      <c r="O31" s="181" t="s">
        <v>130</v>
      </c>
      <c r="P31" s="178" t="s">
        <v>130</v>
      </c>
      <c r="Q31" s="179" t="s">
        <v>130</v>
      </c>
      <c r="R31" s="79"/>
      <c r="S31" s="108"/>
      <c r="T31" s="79"/>
      <c r="U31" s="83"/>
      <c r="V31" s="111"/>
      <c r="W31" s="108"/>
      <c r="X31" s="271"/>
    </row>
    <row r="32" spans="1:24" ht="13.5" thickBot="1" x14ac:dyDescent="0.25">
      <c r="A32" s="265"/>
      <c r="B32" s="15" t="s">
        <v>177</v>
      </c>
      <c r="C32" s="185" t="s">
        <v>130</v>
      </c>
      <c r="D32" s="183" t="s">
        <v>130</v>
      </c>
      <c r="E32" s="183" t="s">
        <v>130</v>
      </c>
      <c r="F32" s="183" t="s">
        <v>130</v>
      </c>
      <c r="G32" s="184" t="s">
        <v>130</v>
      </c>
      <c r="H32" s="182" t="s">
        <v>130</v>
      </c>
      <c r="I32" s="183" t="s">
        <v>130</v>
      </c>
      <c r="J32" s="183" t="s">
        <v>130</v>
      </c>
      <c r="K32" s="183" t="s">
        <v>130</v>
      </c>
      <c r="L32" s="184" t="s">
        <v>130</v>
      </c>
      <c r="M32" s="185" t="s">
        <v>130</v>
      </c>
      <c r="N32" s="186" t="s">
        <v>130</v>
      </c>
      <c r="O32" s="186" t="s">
        <v>130</v>
      </c>
      <c r="P32" s="183" t="s">
        <v>130</v>
      </c>
      <c r="Q32" s="184" t="s">
        <v>130</v>
      </c>
      <c r="R32" s="84"/>
      <c r="S32" s="109"/>
      <c r="T32" s="84"/>
      <c r="U32" s="88"/>
      <c r="V32" s="112"/>
      <c r="W32" s="109"/>
      <c r="X32" s="272"/>
    </row>
    <row r="33" spans="1:24" x14ac:dyDescent="0.2">
      <c r="A33" s="263" t="s">
        <v>163</v>
      </c>
      <c r="B33" s="227" t="s">
        <v>174</v>
      </c>
      <c r="C33" s="166"/>
      <c r="D33" s="77"/>
      <c r="E33" s="77"/>
      <c r="F33" s="77"/>
      <c r="G33" s="78"/>
      <c r="H33" s="73"/>
      <c r="I33" s="77"/>
      <c r="J33" s="77"/>
      <c r="K33" s="77"/>
      <c r="L33" s="78"/>
      <c r="M33" s="166"/>
      <c r="N33" s="107"/>
      <c r="O33" s="107"/>
      <c r="P33" s="77"/>
      <c r="Q33" s="78"/>
      <c r="R33" s="73"/>
      <c r="S33" s="107"/>
      <c r="T33" s="73"/>
      <c r="U33" s="78"/>
      <c r="V33" s="110"/>
      <c r="W33" s="107"/>
      <c r="X33" s="270"/>
    </row>
    <row r="34" spans="1:24" x14ac:dyDescent="0.2">
      <c r="A34" s="264"/>
      <c r="B34" s="228" t="s">
        <v>164</v>
      </c>
      <c r="C34" s="80"/>
      <c r="D34" s="81"/>
      <c r="E34" s="81"/>
      <c r="F34" s="81"/>
      <c r="G34" s="83"/>
      <c r="H34" s="79"/>
      <c r="I34" s="81"/>
      <c r="J34" s="81"/>
      <c r="K34" s="81"/>
      <c r="L34" s="83"/>
      <c r="M34" s="80"/>
      <c r="N34" s="108"/>
      <c r="O34" s="108"/>
      <c r="P34" s="81"/>
      <c r="Q34" s="83"/>
      <c r="R34" s="79"/>
      <c r="S34" s="108"/>
      <c r="T34" s="79"/>
      <c r="U34" s="83"/>
      <c r="V34" s="111"/>
      <c r="W34" s="108"/>
      <c r="X34" s="271"/>
    </row>
    <row r="35" spans="1:24" x14ac:dyDescent="0.2">
      <c r="A35" s="264"/>
      <c r="B35" s="228" t="s">
        <v>165</v>
      </c>
      <c r="C35" s="80"/>
      <c r="D35" s="81"/>
      <c r="E35" s="81"/>
      <c r="F35" s="81"/>
      <c r="G35" s="83"/>
      <c r="H35" s="79"/>
      <c r="I35" s="81"/>
      <c r="J35" s="81"/>
      <c r="K35" s="81"/>
      <c r="L35" s="83"/>
      <c r="M35" s="80"/>
      <c r="N35" s="108"/>
      <c r="O35" s="108"/>
      <c r="P35" s="81"/>
      <c r="Q35" s="83"/>
      <c r="R35" s="79"/>
      <c r="S35" s="108"/>
      <c r="T35" s="79"/>
      <c r="U35" s="83"/>
      <c r="V35" s="111"/>
      <c r="W35" s="108"/>
      <c r="X35" s="271"/>
    </row>
    <row r="36" spans="1:24" x14ac:dyDescent="0.2">
      <c r="A36" s="264"/>
      <c r="B36" s="228" t="s">
        <v>166</v>
      </c>
      <c r="C36" s="80"/>
      <c r="D36" s="81"/>
      <c r="E36" s="81"/>
      <c r="F36" s="81"/>
      <c r="G36" s="83"/>
      <c r="H36" s="79"/>
      <c r="I36" s="81"/>
      <c r="J36" s="81"/>
      <c r="K36" s="81"/>
      <c r="L36" s="83"/>
      <c r="M36" s="80"/>
      <c r="N36" s="108"/>
      <c r="O36" s="108"/>
      <c r="P36" s="81"/>
      <c r="Q36" s="83"/>
      <c r="R36" s="79"/>
      <c r="S36" s="108"/>
      <c r="T36" s="79"/>
      <c r="U36" s="83"/>
      <c r="V36" s="111"/>
      <c r="W36" s="108"/>
      <c r="X36" s="271"/>
    </row>
    <row r="37" spans="1:24" x14ac:dyDescent="0.2">
      <c r="A37" s="264"/>
      <c r="B37" s="228" t="s">
        <v>167</v>
      </c>
      <c r="C37" s="80"/>
      <c r="D37" s="81"/>
      <c r="E37" s="81"/>
      <c r="F37" s="81"/>
      <c r="G37" s="83"/>
      <c r="H37" s="79"/>
      <c r="I37" s="81"/>
      <c r="J37" s="81"/>
      <c r="K37" s="81"/>
      <c r="L37" s="83"/>
      <c r="M37" s="80"/>
      <c r="N37" s="108"/>
      <c r="O37" s="108"/>
      <c r="P37" s="81"/>
      <c r="Q37" s="83"/>
      <c r="R37" s="79"/>
      <c r="S37" s="108"/>
      <c r="T37" s="79"/>
      <c r="U37" s="83"/>
      <c r="V37" s="111"/>
      <c r="W37" s="108"/>
      <c r="X37" s="271"/>
    </row>
    <row r="38" spans="1:24" x14ac:dyDescent="0.2">
      <c r="A38" s="264"/>
      <c r="B38" s="228" t="s">
        <v>168</v>
      </c>
      <c r="C38" s="80"/>
      <c r="D38" s="81"/>
      <c r="E38" s="81"/>
      <c r="F38" s="81"/>
      <c r="G38" s="83"/>
      <c r="H38" s="79"/>
      <c r="I38" s="81"/>
      <c r="J38" s="81"/>
      <c r="K38" s="81"/>
      <c r="L38" s="83"/>
      <c r="M38" s="80"/>
      <c r="N38" s="108"/>
      <c r="O38" s="108"/>
      <c r="P38" s="81"/>
      <c r="Q38" s="83"/>
      <c r="R38" s="79"/>
      <c r="S38" s="108"/>
      <c r="T38" s="79"/>
      <c r="U38" s="83"/>
      <c r="V38" s="111"/>
      <c r="W38" s="108"/>
      <c r="X38" s="271"/>
    </row>
    <row r="39" spans="1:24" x14ac:dyDescent="0.2">
      <c r="A39" s="264"/>
      <c r="B39" s="228" t="s">
        <v>175</v>
      </c>
      <c r="C39" s="80"/>
      <c r="D39" s="81"/>
      <c r="E39" s="81"/>
      <c r="F39" s="81"/>
      <c r="G39" s="83"/>
      <c r="H39" s="79"/>
      <c r="I39" s="81"/>
      <c r="J39" s="81"/>
      <c r="K39" s="81"/>
      <c r="L39" s="83"/>
      <c r="M39" s="80"/>
      <c r="N39" s="108"/>
      <c r="O39" s="108"/>
      <c r="P39" s="81"/>
      <c r="Q39" s="83"/>
      <c r="R39" s="79"/>
      <c r="S39" s="108"/>
      <c r="T39" s="79"/>
      <c r="U39" s="83"/>
      <c r="V39" s="111"/>
      <c r="W39" s="108"/>
      <c r="X39" s="271"/>
    </row>
    <row r="40" spans="1:24" x14ac:dyDescent="0.2">
      <c r="A40" s="264"/>
      <c r="B40" s="228" t="s">
        <v>169</v>
      </c>
      <c r="C40" s="180" t="s">
        <v>130</v>
      </c>
      <c r="D40" s="178" t="s">
        <v>130</v>
      </c>
      <c r="E40" s="178" t="s">
        <v>130</v>
      </c>
      <c r="F40" s="178" t="s">
        <v>130</v>
      </c>
      <c r="G40" s="179" t="s">
        <v>130</v>
      </c>
      <c r="H40" s="177" t="s">
        <v>130</v>
      </c>
      <c r="I40" s="178" t="s">
        <v>130</v>
      </c>
      <c r="J40" s="178" t="s">
        <v>130</v>
      </c>
      <c r="K40" s="178" t="s">
        <v>130</v>
      </c>
      <c r="L40" s="179" t="s">
        <v>130</v>
      </c>
      <c r="M40" s="180" t="s">
        <v>130</v>
      </c>
      <c r="N40" s="181" t="s">
        <v>130</v>
      </c>
      <c r="O40" s="181" t="s">
        <v>130</v>
      </c>
      <c r="P40" s="178" t="s">
        <v>130</v>
      </c>
      <c r="Q40" s="179" t="s">
        <v>130</v>
      </c>
      <c r="R40" s="79"/>
      <c r="S40" s="108"/>
      <c r="T40" s="79"/>
      <c r="U40" s="83"/>
      <c r="V40" s="111"/>
      <c r="W40" s="108"/>
      <c r="X40" s="271"/>
    </row>
    <row r="41" spans="1:24" x14ac:dyDescent="0.2">
      <c r="A41" s="264"/>
      <c r="B41" s="228" t="s">
        <v>170</v>
      </c>
      <c r="C41" s="180" t="s">
        <v>130</v>
      </c>
      <c r="D41" s="178" t="s">
        <v>130</v>
      </c>
      <c r="E41" s="178" t="s">
        <v>130</v>
      </c>
      <c r="F41" s="178" t="s">
        <v>130</v>
      </c>
      <c r="G41" s="179" t="s">
        <v>130</v>
      </c>
      <c r="H41" s="177" t="s">
        <v>130</v>
      </c>
      <c r="I41" s="178" t="s">
        <v>130</v>
      </c>
      <c r="J41" s="178" t="s">
        <v>130</v>
      </c>
      <c r="K41" s="178" t="s">
        <v>130</v>
      </c>
      <c r="L41" s="179" t="s">
        <v>130</v>
      </c>
      <c r="M41" s="180" t="s">
        <v>130</v>
      </c>
      <c r="N41" s="181" t="s">
        <v>130</v>
      </c>
      <c r="O41" s="181" t="s">
        <v>130</v>
      </c>
      <c r="P41" s="178" t="s">
        <v>130</v>
      </c>
      <c r="Q41" s="179" t="s">
        <v>130</v>
      </c>
      <c r="R41" s="79"/>
      <c r="S41" s="108"/>
      <c r="T41" s="79"/>
      <c r="U41" s="83"/>
      <c r="V41" s="111"/>
      <c r="W41" s="108"/>
      <c r="X41" s="271"/>
    </row>
    <row r="42" spans="1:24" x14ac:dyDescent="0.2">
      <c r="A42" s="264"/>
      <c r="B42" s="228" t="s">
        <v>171</v>
      </c>
      <c r="C42" s="180" t="s">
        <v>130</v>
      </c>
      <c r="D42" s="178" t="s">
        <v>130</v>
      </c>
      <c r="E42" s="178" t="s">
        <v>130</v>
      </c>
      <c r="F42" s="178" t="s">
        <v>130</v>
      </c>
      <c r="G42" s="179" t="s">
        <v>130</v>
      </c>
      <c r="H42" s="177" t="s">
        <v>130</v>
      </c>
      <c r="I42" s="178" t="s">
        <v>130</v>
      </c>
      <c r="J42" s="178" t="s">
        <v>130</v>
      </c>
      <c r="K42" s="178" t="s">
        <v>130</v>
      </c>
      <c r="L42" s="179" t="s">
        <v>130</v>
      </c>
      <c r="M42" s="180" t="s">
        <v>130</v>
      </c>
      <c r="N42" s="181" t="s">
        <v>130</v>
      </c>
      <c r="O42" s="181" t="s">
        <v>130</v>
      </c>
      <c r="P42" s="178" t="s">
        <v>130</v>
      </c>
      <c r="Q42" s="179" t="s">
        <v>130</v>
      </c>
      <c r="R42" s="79"/>
      <c r="S42" s="108"/>
      <c r="T42" s="79"/>
      <c r="U42" s="83"/>
      <c r="V42" s="111"/>
      <c r="W42" s="108"/>
      <c r="X42" s="271"/>
    </row>
    <row r="43" spans="1:24" x14ac:dyDescent="0.2">
      <c r="A43" s="264"/>
      <c r="B43" s="228" t="s">
        <v>176</v>
      </c>
      <c r="C43" s="180" t="s">
        <v>130</v>
      </c>
      <c r="D43" s="178" t="s">
        <v>130</v>
      </c>
      <c r="E43" s="178" t="s">
        <v>130</v>
      </c>
      <c r="F43" s="178" t="s">
        <v>130</v>
      </c>
      <c r="G43" s="179" t="s">
        <v>130</v>
      </c>
      <c r="H43" s="177" t="s">
        <v>130</v>
      </c>
      <c r="I43" s="178" t="s">
        <v>130</v>
      </c>
      <c r="J43" s="178" t="s">
        <v>130</v>
      </c>
      <c r="K43" s="178" t="s">
        <v>130</v>
      </c>
      <c r="L43" s="179" t="s">
        <v>130</v>
      </c>
      <c r="M43" s="180" t="s">
        <v>130</v>
      </c>
      <c r="N43" s="181" t="s">
        <v>130</v>
      </c>
      <c r="O43" s="181" t="s">
        <v>130</v>
      </c>
      <c r="P43" s="178" t="s">
        <v>130</v>
      </c>
      <c r="Q43" s="179" t="s">
        <v>130</v>
      </c>
      <c r="R43" s="79"/>
      <c r="S43" s="108"/>
      <c r="T43" s="79"/>
      <c r="U43" s="83"/>
      <c r="V43" s="111"/>
      <c r="W43" s="108"/>
      <c r="X43" s="271"/>
    </row>
    <row r="44" spans="1:24" x14ac:dyDescent="0.2">
      <c r="A44" s="264"/>
      <c r="B44" s="228" t="s">
        <v>172</v>
      </c>
      <c r="C44" s="180" t="s">
        <v>130</v>
      </c>
      <c r="D44" s="178" t="s">
        <v>130</v>
      </c>
      <c r="E44" s="178" t="s">
        <v>130</v>
      </c>
      <c r="F44" s="178" t="s">
        <v>130</v>
      </c>
      <c r="G44" s="179" t="s">
        <v>130</v>
      </c>
      <c r="H44" s="177" t="s">
        <v>130</v>
      </c>
      <c r="I44" s="178" t="s">
        <v>130</v>
      </c>
      <c r="J44" s="178" t="s">
        <v>130</v>
      </c>
      <c r="K44" s="178" t="s">
        <v>130</v>
      </c>
      <c r="L44" s="179" t="s">
        <v>130</v>
      </c>
      <c r="M44" s="180" t="s">
        <v>130</v>
      </c>
      <c r="N44" s="181" t="s">
        <v>130</v>
      </c>
      <c r="O44" s="181" t="s">
        <v>130</v>
      </c>
      <c r="P44" s="178" t="s">
        <v>130</v>
      </c>
      <c r="Q44" s="179" t="s">
        <v>130</v>
      </c>
      <c r="R44" s="79"/>
      <c r="S44" s="108"/>
      <c r="T44" s="79"/>
      <c r="U44" s="83"/>
      <c r="V44" s="111"/>
      <c r="W44" s="108"/>
      <c r="X44" s="271"/>
    </row>
    <row r="45" spans="1:24" x14ac:dyDescent="0.2">
      <c r="A45" s="264"/>
      <c r="B45" s="228" t="s">
        <v>173</v>
      </c>
      <c r="C45" s="180" t="s">
        <v>130</v>
      </c>
      <c r="D45" s="178" t="s">
        <v>130</v>
      </c>
      <c r="E45" s="178" t="s">
        <v>130</v>
      </c>
      <c r="F45" s="178" t="s">
        <v>130</v>
      </c>
      <c r="G45" s="179" t="s">
        <v>130</v>
      </c>
      <c r="H45" s="177" t="s">
        <v>130</v>
      </c>
      <c r="I45" s="178" t="s">
        <v>130</v>
      </c>
      <c r="J45" s="178" t="s">
        <v>130</v>
      </c>
      <c r="K45" s="178" t="s">
        <v>130</v>
      </c>
      <c r="L45" s="179" t="s">
        <v>130</v>
      </c>
      <c r="M45" s="180" t="s">
        <v>130</v>
      </c>
      <c r="N45" s="181" t="s">
        <v>130</v>
      </c>
      <c r="O45" s="181" t="s">
        <v>130</v>
      </c>
      <c r="P45" s="178" t="s">
        <v>130</v>
      </c>
      <c r="Q45" s="179" t="s">
        <v>130</v>
      </c>
      <c r="R45" s="79"/>
      <c r="S45" s="108"/>
      <c r="T45" s="79"/>
      <c r="U45" s="83"/>
      <c r="V45" s="111"/>
      <c r="W45" s="108"/>
      <c r="X45" s="271"/>
    </row>
    <row r="46" spans="1:24" ht="13.5" thickBot="1" x14ac:dyDescent="0.25">
      <c r="A46" s="265"/>
      <c r="B46" s="15" t="s">
        <v>177</v>
      </c>
      <c r="C46" s="198" t="s">
        <v>130</v>
      </c>
      <c r="D46" s="196" t="s">
        <v>130</v>
      </c>
      <c r="E46" s="196" t="s">
        <v>130</v>
      </c>
      <c r="F46" s="196" t="s">
        <v>130</v>
      </c>
      <c r="G46" s="197" t="s">
        <v>130</v>
      </c>
      <c r="H46" s="195" t="s">
        <v>130</v>
      </c>
      <c r="I46" s="196" t="s">
        <v>130</v>
      </c>
      <c r="J46" s="196" t="s">
        <v>130</v>
      </c>
      <c r="K46" s="196" t="s">
        <v>130</v>
      </c>
      <c r="L46" s="197" t="s">
        <v>130</v>
      </c>
      <c r="M46" s="198" t="s">
        <v>130</v>
      </c>
      <c r="N46" s="199" t="s">
        <v>130</v>
      </c>
      <c r="O46" s="199" t="s">
        <v>130</v>
      </c>
      <c r="P46" s="196" t="s">
        <v>130</v>
      </c>
      <c r="Q46" s="197" t="s">
        <v>130</v>
      </c>
      <c r="R46" s="84"/>
      <c r="S46" s="109"/>
      <c r="T46" s="84"/>
      <c r="U46" s="88"/>
      <c r="V46" s="112"/>
      <c r="W46" s="109"/>
      <c r="X46" s="272"/>
    </row>
    <row r="47" spans="1:24" x14ac:dyDescent="0.2">
      <c r="A47" s="263" t="s">
        <v>158</v>
      </c>
      <c r="B47" s="227" t="s">
        <v>174</v>
      </c>
      <c r="C47" s="166"/>
      <c r="D47" s="77"/>
      <c r="E47" s="77"/>
      <c r="F47" s="77"/>
      <c r="G47" s="78"/>
      <c r="H47" s="73"/>
      <c r="I47" s="77"/>
      <c r="J47" s="77"/>
      <c r="K47" s="77"/>
      <c r="L47" s="78"/>
      <c r="M47" s="166"/>
      <c r="N47" s="107"/>
      <c r="O47" s="107"/>
      <c r="P47" s="77"/>
      <c r="Q47" s="78"/>
      <c r="R47" s="110"/>
      <c r="S47" s="107"/>
      <c r="T47" s="73"/>
      <c r="U47" s="78"/>
      <c r="V47" s="110"/>
      <c r="W47" s="107"/>
      <c r="X47" s="270"/>
    </row>
    <row r="48" spans="1:24" x14ac:dyDescent="0.2">
      <c r="A48" s="264"/>
      <c r="B48" s="228" t="s">
        <v>164</v>
      </c>
      <c r="C48" s="80"/>
      <c r="D48" s="81"/>
      <c r="E48" s="81"/>
      <c r="F48" s="81"/>
      <c r="G48" s="83"/>
      <c r="H48" s="79"/>
      <c r="I48" s="81"/>
      <c r="J48" s="81"/>
      <c r="K48" s="81"/>
      <c r="L48" s="83"/>
      <c r="M48" s="80"/>
      <c r="N48" s="108"/>
      <c r="O48" s="108"/>
      <c r="P48" s="81"/>
      <c r="Q48" s="83"/>
      <c r="R48" s="111"/>
      <c r="S48" s="108"/>
      <c r="T48" s="79"/>
      <c r="U48" s="83"/>
      <c r="V48" s="111"/>
      <c r="W48" s="108"/>
      <c r="X48" s="271"/>
    </row>
    <row r="49" spans="1:24" x14ac:dyDescent="0.2">
      <c r="A49" s="264"/>
      <c r="B49" s="228" t="s">
        <v>165</v>
      </c>
      <c r="C49" s="80"/>
      <c r="D49" s="81"/>
      <c r="E49" s="81"/>
      <c r="F49" s="81"/>
      <c r="G49" s="83"/>
      <c r="H49" s="79"/>
      <c r="I49" s="81"/>
      <c r="J49" s="81"/>
      <c r="K49" s="81"/>
      <c r="L49" s="83"/>
      <c r="M49" s="80"/>
      <c r="N49" s="108"/>
      <c r="O49" s="108"/>
      <c r="P49" s="81"/>
      <c r="Q49" s="83"/>
      <c r="R49" s="111"/>
      <c r="S49" s="108"/>
      <c r="T49" s="79"/>
      <c r="U49" s="83"/>
      <c r="V49" s="111"/>
      <c r="W49" s="108"/>
      <c r="X49" s="271"/>
    </row>
    <row r="50" spans="1:24" x14ac:dyDescent="0.2">
      <c r="A50" s="264"/>
      <c r="B50" s="228" t="s">
        <v>166</v>
      </c>
      <c r="C50" s="80"/>
      <c r="D50" s="81"/>
      <c r="E50" s="81"/>
      <c r="F50" s="81"/>
      <c r="G50" s="83"/>
      <c r="H50" s="79"/>
      <c r="I50" s="81"/>
      <c r="J50" s="81"/>
      <c r="K50" s="81"/>
      <c r="L50" s="83"/>
      <c r="M50" s="80"/>
      <c r="N50" s="108"/>
      <c r="O50" s="108"/>
      <c r="P50" s="81"/>
      <c r="Q50" s="83"/>
      <c r="R50" s="111"/>
      <c r="S50" s="108"/>
      <c r="T50" s="79"/>
      <c r="U50" s="83"/>
      <c r="V50" s="111"/>
      <c r="W50" s="108"/>
      <c r="X50" s="271"/>
    </row>
    <row r="51" spans="1:24" x14ac:dyDescent="0.2">
      <c r="A51" s="264"/>
      <c r="B51" s="228" t="s">
        <v>167</v>
      </c>
      <c r="C51" s="80"/>
      <c r="D51" s="81"/>
      <c r="E51" s="81"/>
      <c r="F51" s="81"/>
      <c r="G51" s="83"/>
      <c r="H51" s="79"/>
      <c r="I51" s="81"/>
      <c r="J51" s="81"/>
      <c r="K51" s="81"/>
      <c r="L51" s="83"/>
      <c r="M51" s="80"/>
      <c r="N51" s="108"/>
      <c r="O51" s="108"/>
      <c r="P51" s="81"/>
      <c r="Q51" s="83"/>
      <c r="R51" s="111"/>
      <c r="S51" s="108"/>
      <c r="T51" s="79"/>
      <c r="U51" s="83"/>
      <c r="V51" s="111"/>
      <c r="W51" s="108"/>
      <c r="X51" s="271"/>
    </row>
    <row r="52" spans="1:24" x14ac:dyDescent="0.2">
      <c r="A52" s="264"/>
      <c r="B52" s="228" t="s">
        <v>168</v>
      </c>
      <c r="C52" s="80"/>
      <c r="D52" s="81"/>
      <c r="E52" s="81"/>
      <c r="F52" s="81"/>
      <c r="G52" s="83"/>
      <c r="H52" s="79"/>
      <c r="I52" s="81"/>
      <c r="J52" s="81"/>
      <c r="K52" s="81"/>
      <c r="L52" s="83"/>
      <c r="M52" s="80"/>
      <c r="N52" s="108"/>
      <c r="O52" s="108"/>
      <c r="P52" s="81"/>
      <c r="Q52" s="83"/>
      <c r="R52" s="111"/>
      <c r="S52" s="108"/>
      <c r="T52" s="79"/>
      <c r="U52" s="83"/>
      <c r="V52" s="111"/>
      <c r="W52" s="108"/>
      <c r="X52" s="271"/>
    </row>
    <row r="53" spans="1:24" x14ac:dyDescent="0.2">
      <c r="A53" s="264"/>
      <c r="B53" s="228" t="s">
        <v>175</v>
      </c>
      <c r="C53" s="80"/>
      <c r="D53" s="81"/>
      <c r="E53" s="81"/>
      <c r="F53" s="81"/>
      <c r="G53" s="83"/>
      <c r="H53" s="79"/>
      <c r="I53" s="81"/>
      <c r="J53" s="81"/>
      <c r="K53" s="81"/>
      <c r="L53" s="83"/>
      <c r="M53" s="80"/>
      <c r="N53" s="108"/>
      <c r="O53" s="108"/>
      <c r="P53" s="81"/>
      <c r="Q53" s="83"/>
      <c r="R53" s="111"/>
      <c r="S53" s="108"/>
      <c r="T53" s="79"/>
      <c r="U53" s="83"/>
      <c r="V53" s="111"/>
      <c r="W53" s="108"/>
      <c r="X53" s="271"/>
    </row>
    <row r="54" spans="1:24" x14ac:dyDescent="0.2">
      <c r="A54" s="264"/>
      <c r="B54" s="228" t="s">
        <v>169</v>
      </c>
      <c r="C54" s="180" t="s">
        <v>130</v>
      </c>
      <c r="D54" s="178" t="s">
        <v>130</v>
      </c>
      <c r="E54" s="178" t="s">
        <v>130</v>
      </c>
      <c r="F54" s="178" t="s">
        <v>130</v>
      </c>
      <c r="G54" s="179" t="s">
        <v>130</v>
      </c>
      <c r="H54" s="177" t="s">
        <v>130</v>
      </c>
      <c r="I54" s="178" t="s">
        <v>130</v>
      </c>
      <c r="J54" s="178" t="s">
        <v>130</v>
      </c>
      <c r="K54" s="178" t="s">
        <v>130</v>
      </c>
      <c r="L54" s="179" t="s">
        <v>130</v>
      </c>
      <c r="M54" s="180" t="s">
        <v>130</v>
      </c>
      <c r="N54" s="181" t="s">
        <v>130</v>
      </c>
      <c r="O54" s="181" t="s">
        <v>130</v>
      </c>
      <c r="P54" s="178" t="s">
        <v>130</v>
      </c>
      <c r="Q54" s="179" t="s">
        <v>130</v>
      </c>
      <c r="R54" s="79"/>
      <c r="S54" s="108"/>
      <c r="T54" s="79"/>
      <c r="U54" s="83"/>
      <c r="V54" s="111"/>
      <c r="W54" s="108"/>
      <c r="X54" s="271"/>
    </row>
    <row r="55" spans="1:24" x14ac:dyDescent="0.2">
      <c r="A55" s="264"/>
      <c r="B55" s="228" t="s">
        <v>170</v>
      </c>
      <c r="C55" s="180" t="s">
        <v>130</v>
      </c>
      <c r="D55" s="178" t="s">
        <v>130</v>
      </c>
      <c r="E55" s="178" t="s">
        <v>130</v>
      </c>
      <c r="F55" s="178" t="s">
        <v>130</v>
      </c>
      <c r="G55" s="179" t="s">
        <v>130</v>
      </c>
      <c r="H55" s="177" t="s">
        <v>130</v>
      </c>
      <c r="I55" s="178" t="s">
        <v>130</v>
      </c>
      <c r="J55" s="178" t="s">
        <v>130</v>
      </c>
      <c r="K55" s="178" t="s">
        <v>130</v>
      </c>
      <c r="L55" s="179" t="s">
        <v>130</v>
      </c>
      <c r="M55" s="180" t="s">
        <v>130</v>
      </c>
      <c r="N55" s="181" t="s">
        <v>130</v>
      </c>
      <c r="O55" s="181" t="s">
        <v>130</v>
      </c>
      <c r="P55" s="178" t="s">
        <v>130</v>
      </c>
      <c r="Q55" s="179" t="s">
        <v>130</v>
      </c>
      <c r="R55" s="79"/>
      <c r="S55" s="108"/>
      <c r="T55" s="79"/>
      <c r="U55" s="83"/>
      <c r="V55" s="111"/>
      <c r="W55" s="108"/>
      <c r="X55" s="271"/>
    </row>
    <row r="56" spans="1:24" x14ac:dyDescent="0.2">
      <c r="A56" s="264"/>
      <c r="B56" s="228" t="s">
        <v>171</v>
      </c>
      <c r="C56" s="180" t="s">
        <v>130</v>
      </c>
      <c r="D56" s="178" t="s">
        <v>130</v>
      </c>
      <c r="E56" s="178" t="s">
        <v>130</v>
      </c>
      <c r="F56" s="178" t="s">
        <v>130</v>
      </c>
      <c r="G56" s="179" t="s">
        <v>130</v>
      </c>
      <c r="H56" s="177" t="s">
        <v>130</v>
      </c>
      <c r="I56" s="178" t="s">
        <v>130</v>
      </c>
      <c r="J56" s="178" t="s">
        <v>130</v>
      </c>
      <c r="K56" s="178" t="s">
        <v>130</v>
      </c>
      <c r="L56" s="179" t="s">
        <v>130</v>
      </c>
      <c r="M56" s="180" t="s">
        <v>130</v>
      </c>
      <c r="N56" s="181" t="s">
        <v>130</v>
      </c>
      <c r="O56" s="181" t="s">
        <v>130</v>
      </c>
      <c r="P56" s="178" t="s">
        <v>130</v>
      </c>
      <c r="Q56" s="179" t="s">
        <v>130</v>
      </c>
      <c r="R56" s="79"/>
      <c r="S56" s="108"/>
      <c r="T56" s="79"/>
      <c r="U56" s="83"/>
      <c r="V56" s="111"/>
      <c r="W56" s="108"/>
      <c r="X56" s="271"/>
    </row>
    <row r="57" spans="1:24" x14ac:dyDescent="0.2">
      <c r="A57" s="264"/>
      <c r="B57" s="228" t="s">
        <v>176</v>
      </c>
      <c r="C57" s="180" t="s">
        <v>130</v>
      </c>
      <c r="D57" s="178" t="s">
        <v>130</v>
      </c>
      <c r="E57" s="178" t="s">
        <v>130</v>
      </c>
      <c r="F57" s="178" t="s">
        <v>130</v>
      </c>
      <c r="G57" s="179" t="s">
        <v>130</v>
      </c>
      <c r="H57" s="177" t="s">
        <v>130</v>
      </c>
      <c r="I57" s="178" t="s">
        <v>130</v>
      </c>
      <c r="J57" s="178" t="s">
        <v>130</v>
      </c>
      <c r="K57" s="178" t="s">
        <v>130</v>
      </c>
      <c r="L57" s="179" t="s">
        <v>130</v>
      </c>
      <c r="M57" s="180" t="s">
        <v>130</v>
      </c>
      <c r="N57" s="181" t="s">
        <v>130</v>
      </c>
      <c r="O57" s="181" t="s">
        <v>130</v>
      </c>
      <c r="P57" s="178" t="s">
        <v>130</v>
      </c>
      <c r="Q57" s="179" t="s">
        <v>130</v>
      </c>
      <c r="R57" s="79"/>
      <c r="S57" s="108"/>
      <c r="T57" s="79"/>
      <c r="U57" s="83"/>
      <c r="V57" s="111"/>
      <c r="W57" s="108"/>
      <c r="X57" s="271"/>
    </row>
    <row r="58" spans="1:24" x14ac:dyDescent="0.2">
      <c r="A58" s="264"/>
      <c r="B58" s="228" t="s">
        <v>172</v>
      </c>
      <c r="C58" s="180" t="s">
        <v>130</v>
      </c>
      <c r="D58" s="178" t="s">
        <v>130</v>
      </c>
      <c r="E58" s="178" t="s">
        <v>130</v>
      </c>
      <c r="F58" s="178" t="s">
        <v>130</v>
      </c>
      <c r="G58" s="179" t="s">
        <v>130</v>
      </c>
      <c r="H58" s="177" t="s">
        <v>130</v>
      </c>
      <c r="I58" s="178" t="s">
        <v>130</v>
      </c>
      <c r="J58" s="178" t="s">
        <v>130</v>
      </c>
      <c r="K58" s="178" t="s">
        <v>130</v>
      </c>
      <c r="L58" s="179" t="s">
        <v>130</v>
      </c>
      <c r="M58" s="180" t="s">
        <v>130</v>
      </c>
      <c r="N58" s="181" t="s">
        <v>130</v>
      </c>
      <c r="O58" s="181" t="s">
        <v>130</v>
      </c>
      <c r="P58" s="178" t="s">
        <v>130</v>
      </c>
      <c r="Q58" s="179" t="s">
        <v>130</v>
      </c>
      <c r="R58" s="79"/>
      <c r="S58" s="108"/>
      <c r="T58" s="79"/>
      <c r="U58" s="83"/>
      <c r="V58" s="111"/>
      <c r="W58" s="108"/>
      <c r="X58" s="271"/>
    </row>
    <row r="59" spans="1:24" x14ac:dyDescent="0.2">
      <c r="A59" s="264"/>
      <c r="B59" s="228" t="s">
        <v>173</v>
      </c>
      <c r="C59" s="180" t="s">
        <v>130</v>
      </c>
      <c r="D59" s="178" t="s">
        <v>130</v>
      </c>
      <c r="E59" s="178" t="s">
        <v>130</v>
      </c>
      <c r="F59" s="178" t="s">
        <v>130</v>
      </c>
      <c r="G59" s="179" t="s">
        <v>130</v>
      </c>
      <c r="H59" s="177" t="s">
        <v>130</v>
      </c>
      <c r="I59" s="178" t="s">
        <v>130</v>
      </c>
      <c r="J59" s="178" t="s">
        <v>130</v>
      </c>
      <c r="K59" s="178" t="s">
        <v>130</v>
      </c>
      <c r="L59" s="179" t="s">
        <v>130</v>
      </c>
      <c r="M59" s="180" t="s">
        <v>130</v>
      </c>
      <c r="N59" s="181" t="s">
        <v>130</v>
      </c>
      <c r="O59" s="181" t="s">
        <v>130</v>
      </c>
      <c r="P59" s="178" t="s">
        <v>130</v>
      </c>
      <c r="Q59" s="179" t="s">
        <v>130</v>
      </c>
      <c r="R59" s="79"/>
      <c r="S59" s="108"/>
      <c r="T59" s="79"/>
      <c r="U59" s="83"/>
      <c r="V59" s="111"/>
      <c r="W59" s="108"/>
      <c r="X59" s="271"/>
    </row>
    <row r="60" spans="1:24" ht="13.5" thickBot="1" x14ac:dyDescent="0.25">
      <c r="A60" s="265"/>
      <c r="B60" s="15" t="s">
        <v>177</v>
      </c>
      <c r="C60" s="185" t="s">
        <v>130</v>
      </c>
      <c r="D60" s="183" t="s">
        <v>130</v>
      </c>
      <c r="E60" s="183" t="s">
        <v>130</v>
      </c>
      <c r="F60" s="183" t="s">
        <v>130</v>
      </c>
      <c r="G60" s="184" t="s">
        <v>130</v>
      </c>
      <c r="H60" s="182" t="s">
        <v>130</v>
      </c>
      <c r="I60" s="183" t="s">
        <v>130</v>
      </c>
      <c r="J60" s="183" t="s">
        <v>130</v>
      </c>
      <c r="K60" s="183" t="s">
        <v>130</v>
      </c>
      <c r="L60" s="184" t="s">
        <v>130</v>
      </c>
      <c r="M60" s="185" t="s">
        <v>130</v>
      </c>
      <c r="N60" s="186" t="s">
        <v>130</v>
      </c>
      <c r="O60" s="186" t="s">
        <v>130</v>
      </c>
      <c r="P60" s="183" t="s">
        <v>130</v>
      </c>
      <c r="Q60" s="184" t="s">
        <v>130</v>
      </c>
      <c r="R60" s="84"/>
      <c r="S60" s="109"/>
      <c r="T60" s="84"/>
      <c r="U60" s="88"/>
      <c r="V60" s="112"/>
      <c r="W60" s="109"/>
      <c r="X60" s="272"/>
    </row>
    <row r="61" spans="1:24" x14ac:dyDescent="0.2">
      <c r="A61" s="263" t="s">
        <v>129</v>
      </c>
      <c r="B61" s="227" t="s">
        <v>174</v>
      </c>
      <c r="C61" s="166"/>
      <c r="D61" s="77"/>
      <c r="E61" s="77"/>
      <c r="F61" s="77"/>
      <c r="G61" s="78"/>
      <c r="H61" s="73"/>
      <c r="I61" s="77"/>
      <c r="J61" s="77"/>
      <c r="K61" s="77"/>
      <c r="L61" s="78"/>
      <c r="M61" s="166"/>
      <c r="N61" s="107"/>
      <c r="O61" s="107"/>
      <c r="P61" s="77"/>
      <c r="Q61" s="78"/>
      <c r="R61" s="73"/>
      <c r="S61" s="107"/>
      <c r="T61" s="73"/>
      <c r="U61" s="78"/>
      <c r="V61" s="110"/>
      <c r="W61" s="107"/>
      <c r="X61" s="270"/>
    </row>
    <row r="62" spans="1:24" x14ac:dyDescent="0.2">
      <c r="A62" s="264"/>
      <c r="B62" s="228" t="s">
        <v>164</v>
      </c>
      <c r="C62" s="80"/>
      <c r="D62" s="81"/>
      <c r="E62" s="81"/>
      <c r="F62" s="81"/>
      <c r="G62" s="83"/>
      <c r="H62" s="79"/>
      <c r="I62" s="81"/>
      <c r="J62" s="81"/>
      <c r="K62" s="81"/>
      <c r="L62" s="83"/>
      <c r="M62" s="80"/>
      <c r="N62" s="108"/>
      <c r="O62" s="108"/>
      <c r="P62" s="81"/>
      <c r="Q62" s="83"/>
      <c r="R62" s="79"/>
      <c r="S62" s="108"/>
      <c r="T62" s="79"/>
      <c r="U62" s="83"/>
      <c r="V62" s="111"/>
      <c r="W62" s="108"/>
      <c r="X62" s="271"/>
    </row>
    <row r="63" spans="1:24" x14ac:dyDescent="0.2">
      <c r="A63" s="264"/>
      <c r="B63" s="228" t="s">
        <v>165</v>
      </c>
      <c r="C63" s="80"/>
      <c r="D63" s="81"/>
      <c r="E63" s="81"/>
      <c r="F63" s="81"/>
      <c r="G63" s="83"/>
      <c r="H63" s="79"/>
      <c r="I63" s="81"/>
      <c r="J63" s="81"/>
      <c r="K63" s="81"/>
      <c r="L63" s="83"/>
      <c r="M63" s="80"/>
      <c r="N63" s="108"/>
      <c r="O63" s="108"/>
      <c r="P63" s="81"/>
      <c r="Q63" s="83"/>
      <c r="R63" s="79"/>
      <c r="S63" s="108"/>
      <c r="T63" s="79"/>
      <c r="U63" s="83"/>
      <c r="V63" s="111"/>
      <c r="W63" s="108"/>
      <c r="X63" s="271"/>
    </row>
    <row r="64" spans="1:24" x14ac:dyDescent="0.2">
      <c r="A64" s="264"/>
      <c r="B64" s="228" t="s">
        <v>166</v>
      </c>
      <c r="C64" s="80"/>
      <c r="D64" s="81"/>
      <c r="E64" s="81"/>
      <c r="F64" s="81"/>
      <c r="G64" s="83"/>
      <c r="H64" s="79"/>
      <c r="I64" s="81"/>
      <c r="J64" s="81"/>
      <c r="K64" s="81"/>
      <c r="L64" s="83"/>
      <c r="M64" s="80"/>
      <c r="N64" s="108"/>
      <c r="O64" s="108"/>
      <c r="P64" s="81"/>
      <c r="Q64" s="83"/>
      <c r="R64" s="79"/>
      <c r="S64" s="108"/>
      <c r="T64" s="79"/>
      <c r="U64" s="83"/>
      <c r="V64" s="111"/>
      <c r="W64" s="108"/>
      <c r="X64" s="271"/>
    </row>
    <row r="65" spans="1:24" x14ac:dyDescent="0.2">
      <c r="A65" s="264"/>
      <c r="B65" s="228" t="s">
        <v>167</v>
      </c>
      <c r="C65" s="80"/>
      <c r="D65" s="81"/>
      <c r="E65" s="81"/>
      <c r="F65" s="81"/>
      <c r="G65" s="83"/>
      <c r="H65" s="79"/>
      <c r="I65" s="81"/>
      <c r="J65" s="81"/>
      <c r="K65" s="81"/>
      <c r="L65" s="83"/>
      <c r="M65" s="80"/>
      <c r="N65" s="108"/>
      <c r="O65" s="108"/>
      <c r="P65" s="81"/>
      <c r="Q65" s="83"/>
      <c r="R65" s="79"/>
      <c r="S65" s="108"/>
      <c r="T65" s="79"/>
      <c r="U65" s="83"/>
      <c r="V65" s="111"/>
      <c r="W65" s="108"/>
      <c r="X65" s="271"/>
    </row>
    <row r="66" spans="1:24" x14ac:dyDescent="0.2">
      <c r="A66" s="264"/>
      <c r="B66" s="228" t="s">
        <v>168</v>
      </c>
      <c r="C66" s="80"/>
      <c r="D66" s="81"/>
      <c r="E66" s="81"/>
      <c r="F66" s="81"/>
      <c r="G66" s="83"/>
      <c r="H66" s="79"/>
      <c r="I66" s="81"/>
      <c r="J66" s="81"/>
      <c r="K66" s="81"/>
      <c r="L66" s="83"/>
      <c r="M66" s="80"/>
      <c r="N66" s="108"/>
      <c r="O66" s="108"/>
      <c r="P66" s="81"/>
      <c r="Q66" s="83"/>
      <c r="R66" s="79"/>
      <c r="S66" s="108"/>
      <c r="T66" s="79"/>
      <c r="U66" s="83"/>
      <c r="V66" s="111"/>
      <c r="W66" s="108"/>
      <c r="X66" s="271"/>
    </row>
    <row r="67" spans="1:24" x14ac:dyDescent="0.2">
      <c r="A67" s="264"/>
      <c r="B67" s="228" t="s">
        <v>175</v>
      </c>
      <c r="C67" s="80"/>
      <c r="D67" s="81"/>
      <c r="E67" s="81"/>
      <c r="F67" s="81"/>
      <c r="G67" s="83"/>
      <c r="H67" s="79"/>
      <c r="I67" s="81"/>
      <c r="J67" s="81"/>
      <c r="K67" s="81"/>
      <c r="L67" s="83"/>
      <c r="M67" s="80"/>
      <c r="N67" s="108"/>
      <c r="O67" s="108"/>
      <c r="P67" s="81"/>
      <c r="Q67" s="83"/>
      <c r="R67" s="79"/>
      <c r="S67" s="108"/>
      <c r="T67" s="79"/>
      <c r="U67" s="83"/>
      <c r="V67" s="111"/>
      <c r="W67" s="108"/>
      <c r="X67" s="271"/>
    </row>
    <row r="68" spans="1:24" x14ac:dyDescent="0.2">
      <c r="A68" s="264"/>
      <c r="B68" s="228" t="s">
        <v>169</v>
      </c>
      <c r="C68" s="180" t="s">
        <v>130</v>
      </c>
      <c r="D68" s="178" t="s">
        <v>130</v>
      </c>
      <c r="E68" s="178" t="s">
        <v>130</v>
      </c>
      <c r="F68" s="178" t="s">
        <v>130</v>
      </c>
      <c r="G68" s="179" t="s">
        <v>130</v>
      </c>
      <c r="H68" s="177" t="s">
        <v>130</v>
      </c>
      <c r="I68" s="178" t="s">
        <v>130</v>
      </c>
      <c r="J68" s="178" t="s">
        <v>130</v>
      </c>
      <c r="K68" s="178" t="s">
        <v>130</v>
      </c>
      <c r="L68" s="179" t="s">
        <v>130</v>
      </c>
      <c r="M68" s="180" t="s">
        <v>130</v>
      </c>
      <c r="N68" s="181" t="s">
        <v>130</v>
      </c>
      <c r="O68" s="181" t="s">
        <v>130</v>
      </c>
      <c r="P68" s="178" t="s">
        <v>130</v>
      </c>
      <c r="Q68" s="179" t="s">
        <v>130</v>
      </c>
      <c r="R68" s="79"/>
      <c r="S68" s="108"/>
      <c r="T68" s="79"/>
      <c r="U68" s="83"/>
      <c r="V68" s="111"/>
      <c r="W68" s="108"/>
      <c r="X68" s="271"/>
    </row>
    <row r="69" spans="1:24" x14ac:dyDescent="0.2">
      <c r="A69" s="264"/>
      <c r="B69" s="228" t="s">
        <v>170</v>
      </c>
      <c r="C69" s="180" t="s">
        <v>130</v>
      </c>
      <c r="D69" s="178" t="s">
        <v>130</v>
      </c>
      <c r="E69" s="178" t="s">
        <v>130</v>
      </c>
      <c r="F69" s="178" t="s">
        <v>130</v>
      </c>
      <c r="G69" s="179" t="s">
        <v>130</v>
      </c>
      <c r="H69" s="177" t="s">
        <v>130</v>
      </c>
      <c r="I69" s="178" t="s">
        <v>130</v>
      </c>
      <c r="J69" s="178" t="s">
        <v>130</v>
      </c>
      <c r="K69" s="178" t="s">
        <v>130</v>
      </c>
      <c r="L69" s="179" t="s">
        <v>130</v>
      </c>
      <c r="M69" s="180" t="s">
        <v>130</v>
      </c>
      <c r="N69" s="181" t="s">
        <v>130</v>
      </c>
      <c r="O69" s="181" t="s">
        <v>130</v>
      </c>
      <c r="P69" s="178" t="s">
        <v>130</v>
      </c>
      <c r="Q69" s="179" t="s">
        <v>130</v>
      </c>
      <c r="R69" s="79"/>
      <c r="S69" s="108"/>
      <c r="T69" s="79"/>
      <c r="U69" s="83"/>
      <c r="V69" s="111"/>
      <c r="W69" s="108"/>
      <c r="X69" s="271"/>
    </row>
    <row r="70" spans="1:24" x14ac:dyDescent="0.2">
      <c r="A70" s="264"/>
      <c r="B70" s="228" t="s">
        <v>171</v>
      </c>
      <c r="C70" s="180" t="s">
        <v>130</v>
      </c>
      <c r="D70" s="178" t="s">
        <v>130</v>
      </c>
      <c r="E70" s="178" t="s">
        <v>130</v>
      </c>
      <c r="F70" s="178" t="s">
        <v>130</v>
      </c>
      <c r="G70" s="179" t="s">
        <v>130</v>
      </c>
      <c r="H70" s="177" t="s">
        <v>130</v>
      </c>
      <c r="I70" s="178" t="s">
        <v>130</v>
      </c>
      <c r="J70" s="178" t="s">
        <v>130</v>
      </c>
      <c r="K70" s="178" t="s">
        <v>130</v>
      </c>
      <c r="L70" s="179" t="s">
        <v>130</v>
      </c>
      <c r="M70" s="180" t="s">
        <v>130</v>
      </c>
      <c r="N70" s="181" t="s">
        <v>130</v>
      </c>
      <c r="O70" s="181" t="s">
        <v>130</v>
      </c>
      <c r="P70" s="178" t="s">
        <v>130</v>
      </c>
      <c r="Q70" s="179" t="s">
        <v>130</v>
      </c>
      <c r="R70" s="79"/>
      <c r="S70" s="108"/>
      <c r="T70" s="79"/>
      <c r="U70" s="83"/>
      <c r="V70" s="111"/>
      <c r="W70" s="108"/>
      <c r="X70" s="271"/>
    </row>
    <row r="71" spans="1:24" x14ac:dyDescent="0.2">
      <c r="A71" s="264"/>
      <c r="B71" s="228" t="s">
        <v>176</v>
      </c>
      <c r="C71" s="180" t="s">
        <v>130</v>
      </c>
      <c r="D71" s="178" t="s">
        <v>130</v>
      </c>
      <c r="E71" s="178" t="s">
        <v>130</v>
      </c>
      <c r="F71" s="178" t="s">
        <v>130</v>
      </c>
      <c r="G71" s="179" t="s">
        <v>130</v>
      </c>
      <c r="H71" s="177" t="s">
        <v>130</v>
      </c>
      <c r="I71" s="178" t="s">
        <v>130</v>
      </c>
      <c r="J71" s="178" t="s">
        <v>130</v>
      </c>
      <c r="K71" s="178" t="s">
        <v>130</v>
      </c>
      <c r="L71" s="179" t="s">
        <v>130</v>
      </c>
      <c r="M71" s="180" t="s">
        <v>130</v>
      </c>
      <c r="N71" s="181" t="s">
        <v>130</v>
      </c>
      <c r="O71" s="181" t="s">
        <v>130</v>
      </c>
      <c r="P71" s="178" t="s">
        <v>130</v>
      </c>
      <c r="Q71" s="179" t="s">
        <v>130</v>
      </c>
      <c r="R71" s="79"/>
      <c r="S71" s="108"/>
      <c r="T71" s="79"/>
      <c r="U71" s="83"/>
      <c r="V71" s="111"/>
      <c r="W71" s="108"/>
      <c r="X71" s="271"/>
    </row>
    <row r="72" spans="1:24" x14ac:dyDescent="0.2">
      <c r="A72" s="264"/>
      <c r="B72" s="228" t="s">
        <v>172</v>
      </c>
      <c r="C72" s="180" t="s">
        <v>130</v>
      </c>
      <c r="D72" s="178" t="s">
        <v>130</v>
      </c>
      <c r="E72" s="178" t="s">
        <v>130</v>
      </c>
      <c r="F72" s="178" t="s">
        <v>130</v>
      </c>
      <c r="G72" s="179" t="s">
        <v>130</v>
      </c>
      <c r="H72" s="177" t="s">
        <v>130</v>
      </c>
      <c r="I72" s="178" t="s">
        <v>130</v>
      </c>
      <c r="J72" s="178" t="s">
        <v>130</v>
      </c>
      <c r="K72" s="178" t="s">
        <v>130</v>
      </c>
      <c r="L72" s="179" t="s">
        <v>130</v>
      </c>
      <c r="M72" s="180" t="s">
        <v>130</v>
      </c>
      <c r="N72" s="181" t="s">
        <v>130</v>
      </c>
      <c r="O72" s="181" t="s">
        <v>130</v>
      </c>
      <c r="P72" s="178" t="s">
        <v>130</v>
      </c>
      <c r="Q72" s="179" t="s">
        <v>130</v>
      </c>
      <c r="R72" s="79"/>
      <c r="S72" s="108"/>
      <c r="T72" s="79"/>
      <c r="U72" s="83"/>
      <c r="V72" s="111"/>
      <c r="W72" s="108"/>
      <c r="X72" s="271"/>
    </row>
    <row r="73" spans="1:24" x14ac:dyDescent="0.2">
      <c r="A73" s="264"/>
      <c r="B73" s="228" t="s">
        <v>173</v>
      </c>
      <c r="C73" s="180" t="s">
        <v>130</v>
      </c>
      <c r="D73" s="178" t="s">
        <v>130</v>
      </c>
      <c r="E73" s="178" t="s">
        <v>130</v>
      </c>
      <c r="F73" s="178" t="s">
        <v>130</v>
      </c>
      <c r="G73" s="179" t="s">
        <v>130</v>
      </c>
      <c r="H73" s="177" t="s">
        <v>130</v>
      </c>
      <c r="I73" s="178" t="s">
        <v>130</v>
      </c>
      <c r="J73" s="178" t="s">
        <v>130</v>
      </c>
      <c r="K73" s="178" t="s">
        <v>130</v>
      </c>
      <c r="L73" s="179" t="s">
        <v>130</v>
      </c>
      <c r="M73" s="180" t="s">
        <v>130</v>
      </c>
      <c r="N73" s="181" t="s">
        <v>130</v>
      </c>
      <c r="O73" s="181" t="s">
        <v>130</v>
      </c>
      <c r="P73" s="178" t="s">
        <v>130</v>
      </c>
      <c r="Q73" s="179" t="s">
        <v>130</v>
      </c>
      <c r="R73" s="79"/>
      <c r="S73" s="108"/>
      <c r="T73" s="79"/>
      <c r="U73" s="83"/>
      <c r="V73" s="111"/>
      <c r="W73" s="108"/>
      <c r="X73" s="271"/>
    </row>
    <row r="74" spans="1:24" ht="13.5" thickBot="1" x14ac:dyDescent="0.25">
      <c r="A74" s="265"/>
      <c r="B74" s="15" t="s">
        <v>177</v>
      </c>
      <c r="C74" s="185" t="s">
        <v>130</v>
      </c>
      <c r="D74" s="183" t="s">
        <v>130</v>
      </c>
      <c r="E74" s="183" t="s">
        <v>130</v>
      </c>
      <c r="F74" s="183" t="s">
        <v>130</v>
      </c>
      <c r="G74" s="184" t="s">
        <v>130</v>
      </c>
      <c r="H74" s="182" t="s">
        <v>130</v>
      </c>
      <c r="I74" s="183" t="s">
        <v>130</v>
      </c>
      <c r="J74" s="183" t="s">
        <v>130</v>
      </c>
      <c r="K74" s="183" t="s">
        <v>130</v>
      </c>
      <c r="L74" s="184" t="s">
        <v>130</v>
      </c>
      <c r="M74" s="185" t="s">
        <v>130</v>
      </c>
      <c r="N74" s="186" t="s">
        <v>130</v>
      </c>
      <c r="O74" s="186" t="s">
        <v>130</v>
      </c>
      <c r="P74" s="183" t="s">
        <v>130</v>
      </c>
      <c r="Q74" s="184" t="s">
        <v>130</v>
      </c>
      <c r="R74" s="84"/>
      <c r="S74" s="109"/>
      <c r="T74" s="84"/>
      <c r="U74" s="88"/>
      <c r="V74" s="112"/>
      <c r="W74" s="109"/>
      <c r="X74" s="272"/>
    </row>
    <row r="77" spans="1:24" ht="13.5" thickBot="1" x14ac:dyDescent="0.25">
      <c r="A77" s="3" t="s">
        <v>50</v>
      </c>
      <c r="B77" s="3" t="s">
        <v>272</v>
      </c>
      <c r="C77" s="240"/>
      <c r="D77" s="45"/>
      <c r="E77" s="45"/>
    </row>
    <row r="78" spans="1:24" x14ac:dyDescent="0.2">
      <c r="A78" s="287"/>
      <c r="B78" s="288"/>
      <c r="C78" s="284" t="s">
        <v>1</v>
      </c>
      <c r="D78" s="285"/>
      <c r="E78" s="286"/>
      <c r="F78" s="247" t="s">
        <v>3</v>
      </c>
      <c r="G78" s="248"/>
      <c r="H78" s="249"/>
    </row>
    <row r="79" spans="1:24" ht="13.5" thickBot="1" x14ac:dyDescent="0.25">
      <c r="A79" s="236" t="s">
        <v>4</v>
      </c>
      <c r="B79" s="237" t="s">
        <v>5</v>
      </c>
      <c r="C79" s="16" t="s">
        <v>31</v>
      </c>
      <c r="D79" s="16" t="s">
        <v>7</v>
      </c>
      <c r="E79" s="15" t="s">
        <v>8</v>
      </c>
      <c r="F79" s="13" t="s">
        <v>31</v>
      </c>
      <c r="G79" s="14" t="s">
        <v>7</v>
      </c>
      <c r="H79" s="15" t="s">
        <v>8</v>
      </c>
    </row>
    <row r="80" spans="1:24" ht="14.25" customHeight="1" x14ac:dyDescent="0.2">
      <c r="A80" s="289" t="s">
        <v>161</v>
      </c>
      <c r="B80" s="227" t="s">
        <v>174</v>
      </c>
      <c r="C80" s="159"/>
      <c r="D80" s="159"/>
      <c r="E80" s="90"/>
      <c r="F80" s="89"/>
      <c r="G80" s="75"/>
      <c r="H80" s="90"/>
    </row>
    <row r="81" spans="1:8" ht="14.25" customHeight="1" x14ac:dyDescent="0.2">
      <c r="A81" s="290"/>
      <c r="B81" s="228" t="s">
        <v>164</v>
      </c>
      <c r="C81" s="111"/>
      <c r="D81" s="111"/>
      <c r="E81" s="83"/>
      <c r="F81" s="79"/>
      <c r="G81" s="81"/>
      <c r="H81" s="83"/>
    </row>
    <row r="82" spans="1:8" ht="14.25" customHeight="1" x14ac:dyDescent="0.2">
      <c r="A82" s="290"/>
      <c r="B82" s="228" t="s">
        <v>165</v>
      </c>
      <c r="C82" s="111"/>
      <c r="D82" s="111"/>
      <c r="E82" s="83"/>
      <c r="F82" s="79"/>
      <c r="G82" s="81"/>
      <c r="H82" s="83"/>
    </row>
    <row r="83" spans="1:8" ht="14.25" customHeight="1" x14ac:dyDescent="0.2">
      <c r="A83" s="290"/>
      <c r="B83" s="228" t="s">
        <v>166</v>
      </c>
      <c r="C83" s="111"/>
      <c r="D83" s="111"/>
      <c r="E83" s="83"/>
      <c r="F83" s="79"/>
      <c r="G83" s="81"/>
      <c r="H83" s="83"/>
    </row>
    <row r="84" spans="1:8" ht="14.25" customHeight="1" thickBot="1" x14ac:dyDescent="0.25">
      <c r="A84" s="291"/>
      <c r="B84" s="238" t="s">
        <v>269</v>
      </c>
      <c r="C84" s="112"/>
      <c r="D84" s="112"/>
      <c r="E84" s="88"/>
      <c r="F84" s="84"/>
      <c r="G84" s="86"/>
      <c r="H84" s="88"/>
    </row>
    <row r="85" spans="1:8" ht="14.25" customHeight="1" x14ac:dyDescent="0.2">
      <c r="A85" s="289" t="s">
        <v>162</v>
      </c>
      <c r="B85" s="227" t="s">
        <v>174</v>
      </c>
      <c r="C85" s="159"/>
      <c r="D85" s="159"/>
      <c r="E85" s="90"/>
      <c r="F85" s="89"/>
      <c r="G85" s="75"/>
      <c r="H85" s="90"/>
    </row>
    <row r="86" spans="1:8" ht="14.25" customHeight="1" x14ac:dyDescent="0.2">
      <c r="A86" s="290"/>
      <c r="B86" s="228" t="s">
        <v>164</v>
      </c>
      <c r="C86" s="111"/>
      <c r="D86" s="111"/>
      <c r="E86" s="83"/>
      <c r="F86" s="79"/>
      <c r="G86" s="81"/>
      <c r="H86" s="83"/>
    </row>
    <row r="87" spans="1:8" ht="14.25" customHeight="1" x14ac:dyDescent="0.2">
      <c r="A87" s="290"/>
      <c r="B87" s="228" t="s">
        <v>165</v>
      </c>
      <c r="C87" s="111"/>
      <c r="D87" s="111"/>
      <c r="E87" s="83"/>
      <c r="F87" s="79"/>
      <c r="G87" s="81"/>
      <c r="H87" s="83"/>
    </row>
    <row r="88" spans="1:8" ht="14.25" customHeight="1" x14ac:dyDescent="0.2">
      <c r="A88" s="290"/>
      <c r="B88" s="228" t="s">
        <v>166</v>
      </c>
      <c r="C88" s="111"/>
      <c r="D88" s="111"/>
      <c r="E88" s="83"/>
      <c r="F88" s="79"/>
      <c r="G88" s="81"/>
      <c r="H88" s="83"/>
    </row>
    <row r="89" spans="1:8" ht="14.25" customHeight="1" thickBot="1" x14ac:dyDescent="0.25">
      <c r="A89" s="291"/>
      <c r="B89" s="238" t="s">
        <v>269</v>
      </c>
      <c r="C89" s="112"/>
      <c r="D89" s="112"/>
      <c r="E89" s="88"/>
      <c r="F89" s="84"/>
      <c r="G89" s="86"/>
      <c r="H89" s="88"/>
    </row>
    <row r="90" spans="1:8" ht="14.25" customHeight="1" x14ac:dyDescent="0.2">
      <c r="A90" s="289" t="s">
        <v>163</v>
      </c>
      <c r="B90" s="227" t="s">
        <v>174</v>
      </c>
      <c r="C90" s="159"/>
      <c r="D90" s="159"/>
      <c r="E90" s="90"/>
      <c r="F90" s="89"/>
      <c r="G90" s="75"/>
      <c r="H90" s="90"/>
    </row>
    <row r="91" spans="1:8" ht="14.25" customHeight="1" x14ac:dyDescent="0.2">
      <c r="A91" s="290"/>
      <c r="B91" s="228" t="s">
        <v>164</v>
      </c>
      <c r="C91" s="111"/>
      <c r="D91" s="111"/>
      <c r="E91" s="83"/>
      <c r="F91" s="79"/>
      <c r="G91" s="81"/>
      <c r="H91" s="83"/>
    </row>
    <row r="92" spans="1:8" ht="14.25" customHeight="1" x14ac:dyDescent="0.2">
      <c r="A92" s="290"/>
      <c r="B92" s="228" t="s">
        <v>165</v>
      </c>
      <c r="C92" s="111"/>
      <c r="D92" s="111"/>
      <c r="E92" s="83"/>
      <c r="F92" s="79"/>
      <c r="G92" s="81"/>
      <c r="H92" s="83"/>
    </row>
    <row r="93" spans="1:8" ht="14.25" customHeight="1" x14ac:dyDescent="0.2">
      <c r="A93" s="290"/>
      <c r="B93" s="228" t="s">
        <v>166</v>
      </c>
      <c r="C93" s="111"/>
      <c r="D93" s="111"/>
      <c r="E93" s="83"/>
      <c r="F93" s="79"/>
      <c r="G93" s="81"/>
      <c r="H93" s="83"/>
    </row>
    <row r="94" spans="1:8" ht="14.25" customHeight="1" thickBot="1" x14ac:dyDescent="0.25">
      <c r="A94" s="291"/>
      <c r="B94" s="238" t="s">
        <v>269</v>
      </c>
      <c r="C94" s="112"/>
      <c r="D94" s="112"/>
      <c r="E94" s="88"/>
      <c r="F94" s="84"/>
      <c r="G94" s="86"/>
      <c r="H94" s="88"/>
    </row>
    <row r="95" spans="1:8" ht="14.25" customHeight="1" x14ac:dyDescent="0.2">
      <c r="A95" s="289" t="s">
        <v>271</v>
      </c>
      <c r="B95" s="227" t="s">
        <v>174</v>
      </c>
      <c r="C95" s="159"/>
      <c r="D95" s="159"/>
      <c r="E95" s="90"/>
      <c r="F95" s="89"/>
      <c r="G95" s="75"/>
      <c r="H95" s="90"/>
    </row>
    <row r="96" spans="1:8" ht="14.25" customHeight="1" x14ac:dyDescent="0.2">
      <c r="A96" s="290"/>
      <c r="B96" s="228" t="s">
        <v>164</v>
      </c>
      <c r="C96" s="111"/>
      <c r="D96" s="111"/>
      <c r="E96" s="83"/>
      <c r="F96" s="79"/>
      <c r="G96" s="81"/>
      <c r="H96" s="83"/>
    </row>
    <row r="97" spans="1:9" ht="14.25" customHeight="1" x14ac:dyDescent="0.2">
      <c r="A97" s="290"/>
      <c r="B97" s="228" t="s">
        <v>165</v>
      </c>
      <c r="C97" s="111"/>
      <c r="D97" s="111"/>
      <c r="E97" s="83"/>
      <c r="F97" s="79"/>
      <c r="G97" s="81"/>
      <c r="H97" s="83"/>
    </row>
    <row r="98" spans="1:9" ht="14.25" customHeight="1" x14ac:dyDescent="0.2">
      <c r="A98" s="290"/>
      <c r="B98" s="228" t="s">
        <v>166</v>
      </c>
      <c r="C98" s="111"/>
      <c r="D98" s="111"/>
      <c r="E98" s="83"/>
      <c r="F98" s="79"/>
      <c r="G98" s="81"/>
      <c r="H98" s="83"/>
    </row>
    <row r="99" spans="1:9" ht="14.25" customHeight="1" thickBot="1" x14ac:dyDescent="0.25">
      <c r="A99" s="291"/>
      <c r="B99" s="238" t="s">
        <v>269</v>
      </c>
      <c r="C99" s="112"/>
      <c r="D99" s="112"/>
      <c r="E99" s="88"/>
      <c r="F99" s="84"/>
      <c r="G99" s="86"/>
      <c r="H99" s="88"/>
    </row>
    <row r="100" spans="1:9" ht="14.25" customHeight="1" x14ac:dyDescent="0.2">
      <c r="A100" s="289" t="s">
        <v>270</v>
      </c>
      <c r="B100" s="227" t="s">
        <v>174</v>
      </c>
      <c r="C100" s="159"/>
      <c r="D100" s="159"/>
      <c r="E100" s="90"/>
      <c r="F100" s="89"/>
      <c r="G100" s="75"/>
      <c r="H100" s="90"/>
    </row>
    <row r="101" spans="1:9" ht="14.25" customHeight="1" x14ac:dyDescent="0.2">
      <c r="A101" s="290"/>
      <c r="B101" s="228" t="s">
        <v>164</v>
      </c>
      <c r="C101" s="111"/>
      <c r="D101" s="111"/>
      <c r="E101" s="83"/>
      <c r="F101" s="79"/>
      <c r="G101" s="81"/>
      <c r="H101" s="83"/>
    </row>
    <row r="102" spans="1:9" ht="14.25" customHeight="1" x14ac:dyDescent="0.2">
      <c r="A102" s="290"/>
      <c r="B102" s="228" t="s">
        <v>165</v>
      </c>
      <c r="C102" s="111"/>
      <c r="D102" s="111"/>
      <c r="E102" s="83"/>
      <c r="F102" s="79"/>
      <c r="G102" s="81"/>
      <c r="H102" s="83"/>
    </row>
    <row r="103" spans="1:9" ht="14.25" customHeight="1" x14ac:dyDescent="0.2">
      <c r="A103" s="290"/>
      <c r="B103" s="228" t="s">
        <v>166</v>
      </c>
      <c r="C103" s="111"/>
      <c r="D103" s="111"/>
      <c r="E103" s="83"/>
      <c r="F103" s="79"/>
      <c r="G103" s="81"/>
      <c r="H103" s="83"/>
    </row>
    <row r="104" spans="1:9" ht="14.25" customHeight="1" thickBot="1" x14ac:dyDescent="0.25">
      <c r="A104" s="291"/>
      <c r="B104" s="238" t="s">
        <v>269</v>
      </c>
      <c r="C104" s="112"/>
      <c r="D104" s="112"/>
      <c r="E104" s="88"/>
      <c r="F104" s="84"/>
      <c r="G104" s="86"/>
      <c r="H104" s="88"/>
      <c r="I104" s="140" t="e">
        <f>AVERAGE(C5:X74,C80:H104)</f>
        <v>#DIV/0!</v>
      </c>
    </row>
  </sheetData>
  <sheetProtection password="DA27" sheet="1" objects="1" scenarios="1"/>
  <mergeCells count="28">
    <mergeCell ref="A80:A84"/>
    <mergeCell ref="A85:A89"/>
    <mergeCell ref="A90:A94"/>
    <mergeCell ref="A100:A104"/>
    <mergeCell ref="A95:A99"/>
    <mergeCell ref="C78:E78"/>
    <mergeCell ref="F78:H78"/>
    <mergeCell ref="A78:B78"/>
    <mergeCell ref="X61:X74"/>
    <mergeCell ref="X19:X32"/>
    <mergeCell ref="X33:X46"/>
    <mergeCell ref="X47:X60"/>
    <mergeCell ref="A61:A74"/>
    <mergeCell ref="A33:A46"/>
    <mergeCell ref="A47:A60"/>
    <mergeCell ref="A19:A32"/>
    <mergeCell ref="A5:A18"/>
    <mergeCell ref="A2:B3"/>
    <mergeCell ref="X5:X18"/>
    <mergeCell ref="R2:W2"/>
    <mergeCell ref="R3:S3"/>
    <mergeCell ref="V3:W3"/>
    <mergeCell ref="T3:U3"/>
    <mergeCell ref="C2:Q2"/>
    <mergeCell ref="C3:G3"/>
    <mergeCell ref="M3:Q3"/>
    <mergeCell ref="H3:L3"/>
    <mergeCell ref="X2:X4"/>
  </mergeCells>
  <phoneticPr fontId="2" type="noConversion"/>
  <conditionalFormatting sqref="C61:Q67 C5:Q11 R5:X74 C47:Q53 C33:Q39 C19:Q25">
    <cfRule type="cellIs" dxfId="55" priority="39" stopIfTrue="1" operator="greaterThan">
      <formula>0</formula>
    </cfRule>
    <cfRule type="cellIs" dxfId="54" priority="40" stopIfTrue="1" operator="lessThanOrEqual">
      <formula>0</formula>
    </cfRule>
  </conditionalFormatting>
  <conditionalFormatting sqref="C33:Q39">
    <cfRule type="cellIs" dxfId="53" priority="35" stopIfTrue="1" operator="greaterThan">
      <formula>0</formula>
    </cfRule>
    <cfRule type="cellIs" dxfId="52" priority="36" stopIfTrue="1" operator="lessThanOrEqual">
      <formula>0</formula>
    </cfRule>
  </conditionalFormatting>
  <conditionalFormatting sqref="C47:Q53">
    <cfRule type="cellIs" dxfId="51" priority="33" stopIfTrue="1" operator="greaterThan">
      <formula>0</formula>
    </cfRule>
    <cfRule type="cellIs" dxfId="50" priority="34" stopIfTrue="1" operator="lessThanOrEqual">
      <formula>0</formula>
    </cfRule>
  </conditionalFormatting>
  <conditionalFormatting sqref="C61:Q67">
    <cfRule type="cellIs" dxfId="49" priority="25" stopIfTrue="1" operator="greaterThan">
      <formula>0</formula>
    </cfRule>
    <cfRule type="cellIs" dxfId="48" priority="26" stopIfTrue="1" operator="lessThanOrEqual">
      <formula>0</formula>
    </cfRule>
  </conditionalFormatting>
  <conditionalFormatting sqref="C47:Q53">
    <cfRule type="cellIs" dxfId="47" priority="23" stopIfTrue="1" operator="greaterThan">
      <formula>0</formula>
    </cfRule>
    <cfRule type="cellIs" dxfId="46" priority="24" stopIfTrue="1" operator="lessThanOrEqual">
      <formula>0</formula>
    </cfRule>
  </conditionalFormatting>
  <conditionalFormatting sqref="C33:Q39">
    <cfRule type="cellIs" dxfId="45" priority="21" stopIfTrue="1" operator="greaterThan">
      <formula>0</formula>
    </cfRule>
    <cfRule type="cellIs" dxfId="44" priority="22" stopIfTrue="1" operator="lessThanOrEqual">
      <formula>0</formula>
    </cfRule>
  </conditionalFormatting>
  <conditionalFormatting sqref="C33:Q39">
    <cfRule type="cellIs" dxfId="43" priority="19" stopIfTrue="1" operator="greaterThan">
      <formula>0</formula>
    </cfRule>
    <cfRule type="cellIs" dxfId="42" priority="20" stopIfTrue="1" operator="lessThanOrEqual">
      <formula>0</formula>
    </cfRule>
  </conditionalFormatting>
  <conditionalFormatting sqref="C19:Q25">
    <cfRule type="cellIs" dxfId="41" priority="17" stopIfTrue="1" operator="greaterThan">
      <formula>0</formula>
    </cfRule>
    <cfRule type="cellIs" dxfId="40" priority="18" stopIfTrue="1" operator="lessThanOrEqual">
      <formula>0</formula>
    </cfRule>
  </conditionalFormatting>
  <conditionalFormatting sqref="C19:Q25">
    <cfRule type="cellIs" dxfId="39" priority="15" stopIfTrue="1" operator="greaterThan">
      <formula>0</formula>
    </cfRule>
    <cfRule type="cellIs" dxfId="38" priority="16" stopIfTrue="1" operator="lessThanOrEqual">
      <formula>0</formula>
    </cfRule>
  </conditionalFormatting>
  <conditionalFormatting sqref="C19:Q25">
    <cfRule type="cellIs" dxfId="37" priority="13" stopIfTrue="1" operator="greaterThan">
      <formula>0</formula>
    </cfRule>
    <cfRule type="cellIs" dxfId="36" priority="14" stopIfTrue="1" operator="lessThanOrEqual">
      <formula>0</formula>
    </cfRule>
  </conditionalFormatting>
  <conditionalFormatting sqref="C80:H84">
    <cfRule type="cellIs" dxfId="35" priority="11" stopIfTrue="1" operator="greaterThan">
      <formula>0</formula>
    </cfRule>
    <cfRule type="cellIs" dxfId="34" priority="12" stopIfTrue="1" operator="lessThanOrEqual">
      <formula>0</formula>
    </cfRule>
  </conditionalFormatting>
  <conditionalFormatting sqref="C100:H104">
    <cfRule type="cellIs" dxfId="33" priority="3" stopIfTrue="1" operator="greaterThan">
      <formula>0</formula>
    </cfRule>
    <cfRule type="cellIs" dxfId="32" priority="4" stopIfTrue="1" operator="lessThanOrEqual">
      <formula>0</formula>
    </cfRule>
  </conditionalFormatting>
  <conditionalFormatting sqref="C85:H89">
    <cfRule type="cellIs" dxfId="31" priority="7" stopIfTrue="1" operator="greaterThan">
      <formula>0</formula>
    </cfRule>
    <cfRule type="cellIs" dxfId="30" priority="8" stopIfTrue="1" operator="lessThanOrEqual">
      <formula>0</formula>
    </cfRule>
  </conditionalFormatting>
  <conditionalFormatting sqref="C90:H94">
    <cfRule type="cellIs" dxfId="29" priority="5" stopIfTrue="1" operator="greaterThan">
      <formula>0</formula>
    </cfRule>
    <cfRule type="cellIs" dxfId="28" priority="6" stopIfTrue="1" operator="lessThanOrEqual">
      <formula>0</formula>
    </cfRule>
  </conditionalFormatting>
  <conditionalFormatting sqref="C95:H99">
    <cfRule type="cellIs" dxfId="27" priority="1" stopIfTrue="1" operator="greaterThan">
      <formula>0</formula>
    </cfRule>
    <cfRule type="cellIs" dxfId="26" priority="2" stopIfTrue="1" operator="lessThanOrEqual">
      <formula>0</formula>
    </cfRule>
  </conditionalFormatting>
  <dataValidations count="2">
    <dataValidation type="decimal" operator="greaterThan" allowBlank="1" showInputMessage="1" showErrorMessage="1" errorTitle="Hibás adatbevitel!" error="Csak 0-nál nagyobb számot adhat meg!" sqref="C33:Q39 C47:Q53 C61:Q67 C5:Q11 C19:Q25 R5:X74 C80:H104">
      <formula1>0</formula1>
    </dataValidation>
    <dataValidation operator="greaterThan" allowBlank="1" showInputMessage="1" showErrorMessage="1" errorTitle="Hibás adatbevitel!" error="Csak 0-nál nagyobb számot adhat meg!" sqref="C12:Q18 C26:Q32 C40:Q46 C54:Q60 C68:Q74"/>
  </dataValidations>
  <pageMargins left="0" right="0" top="0" bottom="0" header="0" footer="0"/>
  <pageSetup paperSize="9" scale="59" orientation="landscape" r:id="rId1"/>
  <headerFooter alignWithMargins="0">
    <oddHeader>&amp;C&amp;A&amp;R&amp;P / &amp;N</oddHeader>
  </headerFooter>
  <rowBreaks count="2" manualBreakCount="2">
    <brk id="46" max="16383" man="1"/>
    <brk id="75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23"/>
  <sheetViews>
    <sheetView view="pageBreakPreview" zoomScale="90" zoomScaleNormal="100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2.75" x14ac:dyDescent="0.2"/>
  <cols>
    <col min="1" max="1" width="12" customWidth="1"/>
    <col min="2" max="2" width="14.42578125" bestFit="1" customWidth="1"/>
    <col min="3" max="10" width="11.140625" customWidth="1"/>
    <col min="11" max="11" width="7.140625" bestFit="1" customWidth="1"/>
  </cols>
  <sheetData>
    <row r="1" spans="1:10" ht="13.5" thickBot="1" x14ac:dyDescent="0.25">
      <c r="A1" s="2" t="s">
        <v>51</v>
      </c>
    </row>
    <row r="2" spans="1:10" x14ac:dyDescent="0.2">
      <c r="A2" s="20"/>
      <c r="B2" s="19"/>
      <c r="C2" s="250" t="s">
        <v>7</v>
      </c>
      <c r="D2" s="251"/>
      <c r="E2" s="251" t="s">
        <v>8</v>
      </c>
      <c r="F2" s="252"/>
      <c r="G2" s="301" t="s">
        <v>7</v>
      </c>
      <c r="H2" s="251"/>
      <c r="I2" s="251" t="s">
        <v>8</v>
      </c>
      <c r="J2" s="252"/>
    </row>
    <row r="3" spans="1:10" ht="26.25" thickBot="1" x14ac:dyDescent="0.25">
      <c r="A3" s="21" t="s">
        <v>10</v>
      </c>
      <c r="B3" s="24" t="s">
        <v>13</v>
      </c>
      <c r="C3" s="189" t="s">
        <v>12</v>
      </c>
      <c r="D3" s="190" t="s">
        <v>11</v>
      </c>
      <c r="E3" s="190" t="s">
        <v>12</v>
      </c>
      <c r="F3" s="191" t="s">
        <v>11</v>
      </c>
      <c r="G3" s="25" t="s">
        <v>14</v>
      </c>
      <c r="H3" s="22" t="s">
        <v>15</v>
      </c>
      <c r="I3" s="22" t="s">
        <v>14</v>
      </c>
      <c r="J3" s="23" t="s">
        <v>15</v>
      </c>
    </row>
    <row r="4" spans="1:10" x14ac:dyDescent="0.2">
      <c r="A4" s="302" t="s">
        <v>216</v>
      </c>
      <c r="B4" s="187" t="s">
        <v>123</v>
      </c>
      <c r="C4" s="73"/>
      <c r="D4" s="77"/>
      <c r="E4" s="77"/>
      <c r="F4" s="78"/>
      <c r="G4" s="298"/>
      <c r="H4" s="295"/>
      <c r="I4" s="295"/>
      <c r="J4" s="292"/>
    </row>
    <row r="5" spans="1:10" x14ac:dyDescent="0.2">
      <c r="A5" s="303"/>
      <c r="B5" s="188" t="s">
        <v>124</v>
      </c>
      <c r="C5" s="79"/>
      <c r="D5" s="81"/>
      <c r="E5" s="81"/>
      <c r="F5" s="83"/>
      <c r="G5" s="299"/>
      <c r="H5" s="296"/>
      <c r="I5" s="296"/>
      <c r="J5" s="293"/>
    </row>
    <row r="6" spans="1:10" x14ac:dyDescent="0.2">
      <c r="A6" s="303"/>
      <c r="B6" s="188" t="s">
        <v>125</v>
      </c>
      <c r="C6" s="79"/>
      <c r="D6" s="81"/>
      <c r="E6" s="81"/>
      <c r="F6" s="83"/>
      <c r="G6" s="299"/>
      <c r="H6" s="296"/>
      <c r="I6" s="296"/>
      <c r="J6" s="293"/>
    </row>
    <row r="7" spans="1:10" ht="13.5" thickBot="1" x14ac:dyDescent="0.25">
      <c r="A7" s="304"/>
      <c r="B7" s="53" t="s">
        <v>126</v>
      </c>
      <c r="C7" s="84"/>
      <c r="D7" s="86"/>
      <c r="E7" s="86"/>
      <c r="F7" s="88"/>
      <c r="G7" s="300"/>
      <c r="H7" s="297"/>
      <c r="I7" s="297"/>
      <c r="J7" s="294"/>
    </row>
    <row r="8" spans="1:10" x14ac:dyDescent="0.2">
      <c r="A8" s="302" t="s">
        <v>194</v>
      </c>
      <c r="B8" s="5" t="s">
        <v>123</v>
      </c>
      <c r="C8" s="73"/>
      <c r="D8" s="77"/>
      <c r="E8" s="77"/>
      <c r="F8" s="78"/>
      <c r="G8" s="305"/>
      <c r="H8" s="295"/>
      <c r="I8" s="295"/>
      <c r="J8" s="292"/>
    </row>
    <row r="9" spans="1:10" x14ac:dyDescent="0.2">
      <c r="A9" s="303"/>
      <c r="B9" s="6" t="s">
        <v>124</v>
      </c>
      <c r="C9" s="79"/>
      <c r="D9" s="81"/>
      <c r="E9" s="81"/>
      <c r="F9" s="83"/>
      <c r="G9" s="306"/>
      <c r="H9" s="296"/>
      <c r="I9" s="296"/>
      <c r="J9" s="293"/>
    </row>
    <row r="10" spans="1:10" x14ac:dyDescent="0.2">
      <c r="A10" s="303"/>
      <c r="B10" s="6" t="s">
        <v>125</v>
      </c>
      <c r="C10" s="79"/>
      <c r="D10" s="81"/>
      <c r="E10" s="81"/>
      <c r="F10" s="83"/>
      <c r="G10" s="306"/>
      <c r="H10" s="296"/>
      <c r="I10" s="296"/>
      <c r="J10" s="293"/>
    </row>
    <row r="11" spans="1:10" ht="13.5" thickBot="1" x14ac:dyDescent="0.25">
      <c r="A11" s="304"/>
      <c r="B11" s="15" t="s">
        <v>126</v>
      </c>
      <c r="C11" s="84"/>
      <c r="D11" s="86"/>
      <c r="E11" s="86"/>
      <c r="F11" s="88"/>
      <c r="G11" s="307"/>
      <c r="H11" s="297"/>
      <c r="I11" s="297"/>
      <c r="J11" s="294"/>
    </row>
    <row r="12" spans="1:10" x14ac:dyDescent="0.2">
      <c r="A12" s="302" t="s">
        <v>215</v>
      </c>
      <c r="B12" s="5" t="s">
        <v>123</v>
      </c>
      <c r="C12" s="73"/>
      <c r="D12" s="77"/>
      <c r="E12" s="77"/>
      <c r="F12" s="78"/>
      <c r="G12" s="305"/>
      <c r="H12" s="295"/>
      <c r="I12" s="295"/>
      <c r="J12" s="292"/>
    </row>
    <row r="13" spans="1:10" x14ac:dyDescent="0.2">
      <c r="A13" s="303"/>
      <c r="B13" s="6" t="s">
        <v>124</v>
      </c>
      <c r="C13" s="79"/>
      <c r="D13" s="81"/>
      <c r="E13" s="81"/>
      <c r="F13" s="83"/>
      <c r="G13" s="306"/>
      <c r="H13" s="296"/>
      <c r="I13" s="296"/>
      <c r="J13" s="293"/>
    </row>
    <row r="14" spans="1:10" x14ac:dyDescent="0.2">
      <c r="A14" s="303"/>
      <c r="B14" s="6" t="s">
        <v>125</v>
      </c>
      <c r="C14" s="79"/>
      <c r="D14" s="81"/>
      <c r="E14" s="81"/>
      <c r="F14" s="83"/>
      <c r="G14" s="306"/>
      <c r="H14" s="296"/>
      <c r="I14" s="296"/>
      <c r="J14" s="293"/>
    </row>
    <row r="15" spans="1:10" ht="13.5" thickBot="1" x14ac:dyDescent="0.25">
      <c r="A15" s="304"/>
      <c r="B15" s="15" t="s">
        <v>126</v>
      </c>
      <c r="C15" s="84"/>
      <c r="D15" s="86"/>
      <c r="E15" s="86"/>
      <c r="F15" s="88"/>
      <c r="G15" s="307"/>
      <c r="H15" s="297"/>
      <c r="I15" s="297"/>
      <c r="J15" s="294"/>
    </row>
    <row r="16" spans="1:10" x14ac:dyDescent="0.2">
      <c r="A16" s="302" t="s">
        <v>128</v>
      </c>
      <c r="B16" s="5" t="s">
        <v>123</v>
      </c>
      <c r="C16" s="73"/>
      <c r="D16" s="77"/>
      <c r="E16" s="77"/>
      <c r="F16" s="78"/>
      <c r="G16" s="305"/>
      <c r="H16" s="295"/>
      <c r="I16" s="295"/>
      <c r="J16" s="292"/>
    </row>
    <row r="17" spans="1:11" x14ac:dyDescent="0.2">
      <c r="A17" s="303"/>
      <c r="B17" s="6" t="s">
        <v>124</v>
      </c>
      <c r="C17" s="79"/>
      <c r="D17" s="81"/>
      <c r="E17" s="81"/>
      <c r="F17" s="83"/>
      <c r="G17" s="306"/>
      <c r="H17" s="296"/>
      <c r="I17" s="296"/>
      <c r="J17" s="293"/>
    </row>
    <row r="18" spans="1:11" x14ac:dyDescent="0.2">
      <c r="A18" s="303"/>
      <c r="B18" s="6" t="s">
        <v>125</v>
      </c>
      <c r="C18" s="79"/>
      <c r="D18" s="81"/>
      <c r="E18" s="81"/>
      <c r="F18" s="83"/>
      <c r="G18" s="306"/>
      <c r="H18" s="296"/>
      <c r="I18" s="296"/>
      <c r="J18" s="293"/>
    </row>
    <row r="19" spans="1:11" ht="13.5" thickBot="1" x14ac:dyDescent="0.25">
      <c r="A19" s="304"/>
      <c r="B19" s="15" t="s">
        <v>126</v>
      </c>
      <c r="C19" s="84"/>
      <c r="D19" s="86"/>
      <c r="E19" s="86"/>
      <c r="F19" s="88"/>
      <c r="G19" s="307"/>
      <c r="H19" s="297"/>
      <c r="I19" s="297"/>
      <c r="J19" s="294"/>
    </row>
    <row r="20" spans="1:11" x14ac:dyDescent="0.2">
      <c r="A20" s="308" t="s">
        <v>131</v>
      </c>
      <c r="B20" s="5" t="s">
        <v>123</v>
      </c>
      <c r="C20" s="73"/>
      <c r="D20" s="77"/>
      <c r="E20" s="77"/>
      <c r="F20" s="78"/>
      <c r="G20" s="305"/>
      <c r="H20" s="295"/>
      <c r="I20" s="295"/>
      <c r="J20" s="292"/>
    </row>
    <row r="21" spans="1:11" x14ac:dyDescent="0.2">
      <c r="A21" s="303"/>
      <c r="B21" s="6" t="s">
        <v>124</v>
      </c>
      <c r="C21" s="79"/>
      <c r="D21" s="81"/>
      <c r="E21" s="81"/>
      <c r="F21" s="83"/>
      <c r="G21" s="306"/>
      <c r="H21" s="296"/>
      <c r="I21" s="296"/>
      <c r="J21" s="293"/>
    </row>
    <row r="22" spans="1:11" x14ac:dyDescent="0.2">
      <c r="A22" s="303"/>
      <c r="B22" s="6" t="s">
        <v>125</v>
      </c>
      <c r="C22" s="79"/>
      <c r="D22" s="81"/>
      <c r="E22" s="81"/>
      <c r="F22" s="83"/>
      <c r="G22" s="306"/>
      <c r="H22" s="296"/>
      <c r="I22" s="296"/>
      <c r="J22" s="293"/>
    </row>
    <row r="23" spans="1:11" ht="13.5" thickBot="1" x14ac:dyDescent="0.25">
      <c r="A23" s="304"/>
      <c r="B23" s="15" t="s">
        <v>126</v>
      </c>
      <c r="C23" s="84"/>
      <c r="D23" s="86"/>
      <c r="E23" s="86"/>
      <c r="F23" s="88"/>
      <c r="G23" s="307"/>
      <c r="H23" s="297"/>
      <c r="I23" s="297"/>
      <c r="J23" s="294"/>
      <c r="K23" s="140" t="e">
        <f>AVERAGE(C4:J23)</f>
        <v>#DIV/0!</v>
      </c>
    </row>
  </sheetData>
  <sheetProtection password="DA27" sheet="1" objects="1" scenarios="1"/>
  <mergeCells count="29">
    <mergeCell ref="G16:G19"/>
    <mergeCell ref="G8:G11"/>
    <mergeCell ref="H8:H11"/>
    <mergeCell ref="I8:I11"/>
    <mergeCell ref="A20:A23"/>
    <mergeCell ref="G20:G23"/>
    <mergeCell ref="H20:H23"/>
    <mergeCell ref="I20:I23"/>
    <mergeCell ref="A8:A11"/>
    <mergeCell ref="A12:A15"/>
    <mergeCell ref="A16:A19"/>
    <mergeCell ref="I12:I15"/>
    <mergeCell ref="C2:D2"/>
    <mergeCell ref="E2:F2"/>
    <mergeCell ref="A4:A7"/>
    <mergeCell ref="G12:G15"/>
    <mergeCell ref="H12:H15"/>
    <mergeCell ref="I2:J2"/>
    <mergeCell ref="G4:G7"/>
    <mergeCell ref="H4:H7"/>
    <mergeCell ref="I4:I7"/>
    <mergeCell ref="J4:J7"/>
    <mergeCell ref="G2:H2"/>
    <mergeCell ref="J20:J23"/>
    <mergeCell ref="H16:H19"/>
    <mergeCell ref="I16:I19"/>
    <mergeCell ref="J16:J19"/>
    <mergeCell ref="J8:J11"/>
    <mergeCell ref="J12:J15"/>
  </mergeCells>
  <phoneticPr fontId="2" type="noConversion"/>
  <conditionalFormatting sqref="C4:J23">
    <cfRule type="cellIs" dxfId="25" priority="1" stopIfTrue="1" operator="greaterThan">
      <formula>0</formula>
    </cfRule>
    <cfRule type="cellIs" dxfId="24" priority="2" stopIfTrue="1" operator="lessThanOrEqual">
      <formula>0</formula>
    </cfRule>
  </conditionalFormatting>
  <dataValidations count="1">
    <dataValidation type="decimal" operator="greaterThan" allowBlank="1" showInputMessage="1" showErrorMessage="1" errorTitle="Hibás adatbevitel!" error="Csak 0-nál nagyobb számot adhat meg!" sqref="C4:J23">
      <formula1>0</formula1>
    </dataValidation>
  </dataValidations>
  <pageMargins left="0.43307086614173229" right="0.31496062992125984" top="0.98425196850393704" bottom="0.98425196850393704" header="0.51181102362204722" footer="0.51181102362204722"/>
  <pageSetup paperSize="9" scale="79" orientation="portrait" r:id="rId1"/>
  <headerFooter alignWithMargins="0">
    <oddHeader>&amp;C&amp;A&amp;R&amp;P /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7"/>
  <sheetViews>
    <sheetView view="pageBreakPreview" zoomScale="110" zoomScaleNormal="100" zoomScaleSheetLayoutView="110" workbookViewId="0">
      <selection activeCell="B4" sqref="B4"/>
    </sheetView>
  </sheetViews>
  <sheetFormatPr defaultRowHeight="12.75" x14ac:dyDescent="0.2"/>
  <cols>
    <col min="1" max="1" width="14" customWidth="1"/>
    <col min="2" max="5" width="13" customWidth="1"/>
    <col min="6" max="11" width="12.85546875" customWidth="1"/>
    <col min="12" max="12" width="13.7109375" bestFit="1" customWidth="1"/>
  </cols>
  <sheetData>
    <row r="1" spans="1:11" ht="13.5" thickBot="1" x14ac:dyDescent="0.25">
      <c r="A1" s="2" t="s">
        <v>103</v>
      </c>
      <c r="B1" t="s">
        <v>104</v>
      </c>
    </row>
    <row r="2" spans="1:11" x14ac:dyDescent="0.2">
      <c r="A2" s="26" t="s">
        <v>16</v>
      </c>
      <c r="B2" s="253" t="s">
        <v>34</v>
      </c>
      <c r="C2" s="254"/>
      <c r="D2" s="254"/>
      <c r="E2" s="254"/>
      <c r="F2" s="255"/>
      <c r="G2" s="253" t="s">
        <v>35</v>
      </c>
      <c r="H2" s="254"/>
      <c r="I2" s="254"/>
      <c r="J2" s="254"/>
      <c r="K2" s="255"/>
    </row>
    <row r="3" spans="1:11" ht="13.5" thickBot="1" x14ac:dyDescent="0.25">
      <c r="A3" s="10" t="s">
        <v>4</v>
      </c>
      <c r="B3" s="13" t="s">
        <v>36</v>
      </c>
      <c r="C3" s="14" t="s">
        <v>17</v>
      </c>
      <c r="D3" s="14" t="s">
        <v>18</v>
      </c>
      <c r="E3" s="14" t="s">
        <v>19</v>
      </c>
      <c r="F3" s="15" t="s">
        <v>20</v>
      </c>
      <c r="G3" s="13" t="s">
        <v>36</v>
      </c>
      <c r="H3" s="14" t="s">
        <v>17</v>
      </c>
      <c r="I3" s="14" t="s">
        <v>18</v>
      </c>
      <c r="J3" s="14" t="s">
        <v>19</v>
      </c>
      <c r="K3" s="15" t="s">
        <v>20</v>
      </c>
    </row>
    <row r="4" spans="1:11" x14ac:dyDescent="0.2">
      <c r="A4" s="27" t="s">
        <v>217</v>
      </c>
      <c r="B4" s="104"/>
      <c r="C4" s="75"/>
      <c r="D4" s="75"/>
      <c r="E4" s="75"/>
      <c r="F4" s="90"/>
      <c r="G4" s="89"/>
      <c r="H4" s="75"/>
      <c r="I4" s="75"/>
      <c r="J4" s="75"/>
      <c r="K4" s="90"/>
    </row>
    <row r="5" spans="1:11" x14ac:dyDescent="0.2">
      <c r="A5" s="28" t="s">
        <v>178</v>
      </c>
      <c r="B5" s="105"/>
      <c r="C5" s="81"/>
      <c r="D5" s="81"/>
      <c r="E5" s="81"/>
      <c r="F5" s="83"/>
      <c r="G5" s="79"/>
      <c r="H5" s="81"/>
      <c r="I5" s="81"/>
      <c r="J5" s="81"/>
      <c r="K5" s="83"/>
    </row>
    <row r="6" spans="1:11" x14ac:dyDescent="0.2">
      <c r="A6" s="28" t="s">
        <v>158</v>
      </c>
      <c r="B6" s="105"/>
      <c r="C6" s="81"/>
      <c r="D6" s="81"/>
      <c r="E6" s="81"/>
      <c r="F6" s="83"/>
      <c r="G6" s="79"/>
      <c r="H6" s="81"/>
      <c r="I6" s="81"/>
      <c r="J6" s="81"/>
      <c r="K6" s="83"/>
    </row>
    <row r="7" spans="1:11" ht="13.5" thickBot="1" x14ac:dyDescent="0.25">
      <c r="A7" s="29" t="s">
        <v>129</v>
      </c>
      <c r="B7" s="106"/>
      <c r="C7" s="86"/>
      <c r="D7" s="86"/>
      <c r="E7" s="86"/>
      <c r="F7" s="88"/>
      <c r="G7" s="84"/>
      <c r="H7" s="86"/>
      <c r="I7" s="86"/>
      <c r="J7" s="86"/>
      <c r="K7" s="88"/>
    </row>
    <row r="9" spans="1:11" ht="13.5" thickBot="1" x14ac:dyDescent="0.25">
      <c r="A9" s="2" t="s">
        <v>52</v>
      </c>
      <c r="B9" s="147" t="s">
        <v>105</v>
      </c>
    </row>
    <row r="10" spans="1:11" ht="13.5" thickBot="1" x14ac:dyDescent="0.25">
      <c r="A10" s="26" t="s">
        <v>16</v>
      </c>
      <c r="B10" s="241" t="s">
        <v>21</v>
      </c>
      <c r="C10" s="309"/>
      <c r="D10" s="309"/>
      <c r="E10" s="309"/>
      <c r="F10" s="309"/>
      <c r="G10" s="242"/>
    </row>
    <row r="11" spans="1:11" ht="13.5" thickBot="1" x14ac:dyDescent="0.25">
      <c r="A11" s="10" t="s">
        <v>4</v>
      </c>
      <c r="B11" s="231" t="s">
        <v>120</v>
      </c>
      <c r="C11" s="200" t="s">
        <v>36</v>
      </c>
      <c r="D11" s="200" t="s">
        <v>17</v>
      </c>
      <c r="E11" s="200" t="s">
        <v>18</v>
      </c>
      <c r="F11" s="200" t="s">
        <v>19</v>
      </c>
      <c r="G11" s="201" t="s">
        <v>20</v>
      </c>
    </row>
    <row r="12" spans="1:11" x14ac:dyDescent="0.2">
      <c r="A12" s="27" t="s">
        <v>217</v>
      </c>
      <c r="B12" s="89"/>
      <c r="C12" s="159"/>
      <c r="D12" s="75"/>
      <c r="E12" s="75"/>
      <c r="F12" s="75"/>
      <c r="G12" s="90"/>
    </row>
    <row r="13" spans="1:11" x14ac:dyDescent="0.2">
      <c r="A13" s="28" t="s">
        <v>178</v>
      </c>
      <c r="B13" s="79"/>
      <c r="C13" s="111"/>
      <c r="D13" s="81"/>
      <c r="E13" s="81"/>
      <c r="F13" s="81"/>
      <c r="G13" s="83"/>
    </row>
    <row r="14" spans="1:11" x14ac:dyDescent="0.2">
      <c r="A14" s="28" t="s">
        <v>158</v>
      </c>
      <c r="B14" s="79"/>
      <c r="C14" s="111"/>
      <c r="D14" s="81"/>
      <c r="E14" s="81"/>
      <c r="F14" s="81"/>
      <c r="G14" s="83"/>
    </row>
    <row r="15" spans="1:11" ht="13.5" thickBot="1" x14ac:dyDescent="0.25">
      <c r="A15" s="29" t="s">
        <v>129</v>
      </c>
      <c r="B15" s="84"/>
      <c r="C15" s="112"/>
      <c r="D15" s="86"/>
      <c r="E15" s="86"/>
      <c r="F15" s="86"/>
      <c r="G15" s="88"/>
    </row>
    <row r="17" spans="1:11" ht="13.5" thickBot="1" x14ac:dyDescent="0.25">
      <c r="A17" s="2" t="s">
        <v>88</v>
      </c>
      <c r="B17" s="147" t="s">
        <v>107</v>
      </c>
    </row>
    <row r="18" spans="1:11" x14ac:dyDescent="0.2">
      <c r="A18" s="26" t="s">
        <v>16</v>
      </c>
      <c r="B18" s="253" t="s">
        <v>152</v>
      </c>
      <c r="C18" s="254"/>
      <c r="D18" s="254"/>
      <c r="E18" s="254"/>
      <c r="F18" s="254"/>
      <c r="G18" s="255"/>
    </row>
    <row r="19" spans="1:11" ht="13.5" thickBot="1" x14ac:dyDescent="0.25">
      <c r="A19" s="10" t="s">
        <v>4</v>
      </c>
      <c r="B19" s="13" t="s">
        <v>146</v>
      </c>
      <c r="C19" s="14" t="s">
        <v>147</v>
      </c>
      <c r="D19" s="14" t="s">
        <v>148</v>
      </c>
      <c r="E19" s="14" t="s">
        <v>149</v>
      </c>
      <c r="F19" s="14" t="s">
        <v>150</v>
      </c>
      <c r="G19" s="15" t="s">
        <v>151</v>
      </c>
    </row>
    <row r="20" spans="1:11" x14ac:dyDescent="0.2">
      <c r="A20" s="27" t="s">
        <v>217</v>
      </c>
      <c r="B20" s="89"/>
      <c r="C20" s="159"/>
      <c r="D20" s="75"/>
      <c r="E20" s="75"/>
      <c r="F20" s="75"/>
      <c r="G20" s="90"/>
    </row>
    <row r="21" spans="1:11" x14ac:dyDescent="0.2">
      <c r="A21" s="28" t="s">
        <v>178</v>
      </c>
      <c r="B21" s="79"/>
      <c r="C21" s="111"/>
      <c r="D21" s="81"/>
      <c r="E21" s="81"/>
      <c r="F21" s="81"/>
      <c r="G21" s="83"/>
    </row>
    <row r="22" spans="1:11" x14ac:dyDescent="0.2">
      <c r="A22" s="28" t="s">
        <v>158</v>
      </c>
      <c r="B22" s="79"/>
      <c r="C22" s="111"/>
      <c r="D22" s="81"/>
      <c r="E22" s="81"/>
      <c r="F22" s="81"/>
      <c r="G22" s="83"/>
    </row>
    <row r="23" spans="1:11" ht="13.5" thickBot="1" x14ac:dyDescent="0.25">
      <c r="A23" s="29" t="s">
        <v>129</v>
      </c>
      <c r="B23" s="84"/>
      <c r="C23" s="112"/>
      <c r="D23" s="86"/>
      <c r="E23" s="86"/>
      <c r="F23" s="86"/>
      <c r="G23" s="88"/>
      <c r="H23" s="140" t="e">
        <f>AVERAGE(B4:K7,B12:G15,B20:G23)</f>
        <v>#DIV/0!</v>
      </c>
    </row>
    <row r="25" spans="1:11" ht="13.5" thickBot="1" x14ac:dyDescent="0.25">
      <c r="A25" s="2" t="s">
        <v>109</v>
      </c>
      <c r="B25" t="s">
        <v>106</v>
      </c>
    </row>
    <row r="26" spans="1:11" ht="25.5" x14ac:dyDescent="0.2">
      <c r="A26" s="26" t="s">
        <v>224</v>
      </c>
      <c r="B26" s="258" t="s">
        <v>34</v>
      </c>
      <c r="C26" s="262"/>
      <c r="D26" s="262"/>
      <c r="E26" s="262"/>
      <c r="F26" s="259"/>
      <c r="G26" s="258" t="s">
        <v>35</v>
      </c>
      <c r="H26" s="262"/>
      <c r="I26" s="262"/>
      <c r="J26" s="262"/>
      <c r="K26" s="259"/>
    </row>
    <row r="27" spans="1:11" ht="13.5" thickBot="1" x14ac:dyDescent="0.25">
      <c r="A27" s="10" t="s">
        <v>4</v>
      </c>
      <c r="B27" s="13" t="s">
        <v>36</v>
      </c>
      <c r="C27" s="14" t="s">
        <v>17</v>
      </c>
      <c r="D27" s="14" t="s">
        <v>18</v>
      </c>
      <c r="E27" s="14" t="s">
        <v>19</v>
      </c>
      <c r="F27" s="15" t="s">
        <v>20</v>
      </c>
      <c r="G27" s="13" t="s">
        <v>36</v>
      </c>
      <c r="H27" s="14" t="s">
        <v>17</v>
      </c>
      <c r="I27" s="14" t="s">
        <v>18</v>
      </c>
      <c r="J27" s="14" t="s">
        <v>19</v>
      </c>
      <c r="K27" s="15" t="s">
        <v>20</v>
      </c>
    </row>
    <row r="28" spans="1:11" x14ac:dyDescent="0.2">
      <c r="A28" s="27" t="s">
        <v>217</v>
      </c>
      <c r="B28" s="104"/>
      <c r="C28" s="75"/>
      <c r="D28" s="75"/>
      <c r="E28" s="75"/>
      <c r="F28" s="90"/>
      <c r="G28" s="89"/>
      <c r="H28" s="75"/>
      <c r="I28" s="75"/>
      <c r="J28" s="75"/>
      <c r="K28" s="90"/>
    </row>
    <row r="29" spans="1:11" x14ac:dyDescent="0.2">
      <c r="A29" s="28" t="s">
        <v>178</v>
      </c>
      <c r="B29" s="105"/>
      <c r="C29" s="81"/>
      <c r="D29" s="81"/>
      <c r="E29" s="81"/>
      <c r="F29" s="83"/>
      <c r="G29" s="79"/>
      <c r="H29" s="81"/>
      <c r="I29" s="81"/>
      <c r="J29" s="81"/>
      <c r="K29" s="83"/>
    </row>
    <row r="30" spans="1:11" x14ac:dyDescent="0.2">
      <c r="A30" s="28" t="s">
        <v>158</v>
      </c>
      <c r="B30" s="105"/>
      <c r="C30" s="81"/>
      <c r="D30" s="81"/>
      <c r="E30" s="81"/>
      <c r="F30" s="83"/>
      <c r="G30" s="79"/>
      <c r="H30" s="81"/>
      <c r="I30" s="81"/>
      <c r="J30" s="81"/>
      <c r="K30" s="83"/>
    </row>
    <row r="31" spans="1:11" ht="13.5" thickBot="1" x14ac:dyDescent="0.25">
      <c r="A31" s="29" t="s">
        <v>129</v>
      </c>
      <c r="B31" s="106"/>
      <c r="C31" s="86"/>
      <c r="D31" s="86"/>
      <c r="E31" s="86"/>
      <c r="F31" s="88"/>
      <c r="G31" s="84"/>
      <c r="H31" s="86"/>
      <c r="I31" s="86"/>
      <c r="J31" s="86"/>
      <c r="K31" s="88"/>
    </row>
    <row r="33" spans="1:9" ht="13.5" thickBot="1" x14ac:dyDescent="0.25">
      <c r="A33" s="3" t="s">
        <v>110</v>
      </c>
      <c r="B33" t="s">
        <v>179</v>
      </c>
    </row>
    <row r="34" spans="1:9" ht="26.25" thickBot="1" x14ac:dyDescent="0.25">
      <c r="A34" s="26" t="s">
        <v>224</v>
      </c>
      <c r="B34" s="312" t="s">
        <v>21</v>
      </c>
      <c r="C34" s="313"/>
      <c r="D34" s="313"/>
      <c r="E34" s="313"/>
      <c r="F34" s="313"/>
      <c r="G34" s="313"/>
      <c r="H34" s="313"/>
      <c r="I34" s="314"/>
    </row>
    <row r="35" spans="1:9" ht="13.5" thickBot="1" x14ac:dyDescent="0.25">
      <c r="A35" s="10" t="s">
        <v>4</v>
      </c>
      <c r="B35" s="229" t="s">
        <v>120</v>
      </c>
      <c r="C35" s="230" t="s">
        <v>36</v>
      </c>
      <c r="D35" s="200" t="s">
        <v>17</v>
      </c>
      <c r="E35" s="200" t="s">
        <v>18</v>
      </c>
      <c r="F35" s="200" t="s">
        <v>19</v>
      </c>
      <c r="G35" s="201" t="s">
        <v>20</v>
      </c>
      <c r="H35" s="200" t="s">
        <v>144</v>
      </c>
      <c r="I35" s="201" t="s">
        <v>145</v>
      </c>
    </row>
    <row r="36" spans="1:9" x14ac:dyDescent="0.2">
      <c r="A36" s="27" t="s">
        <v>217</v>
      </c>
      <c r="B36" s="89"/>
      <c r="C36" s="75"/>
      <c r="D36" s="75"/>
      <c r="E36" s="75"/>
      <c r="F36" s="75"/>
      <c r="G36" s="90"/>
      <c r="H36" s="75"/>
      <c r="I36" s="90"/>
    </row>
    <row r="37" spans="1:9" x14ac:dyDescent="0.2">
      <c r="A37" s="28" t="s">
        <v>178</v>
      </c>
      <c r="B37" s="79"/>
      <c r="C37" s="81"/>
      <c r="D37" s="81"/>
      <c r="E37" s="81"/>
      <c r="F37" s="81"/>
      <c r="G37" s="83"/>
      <c r="H37" s="81"/>
      <c r="I37" s="83"/>
    </row>
    <row r="38" spans="1:9" x14ac:dyDescent="0.2">
      <c r="A38" s="28" t="s">
        <v>158</v>
      </c>
      <c r="B38" s="79"/>
      <c r="C38" s="81"/>
      <c r="D38" s="81"/>
      <c r="E38" s="81"/>
      <c r="F38" s="81"/>
      <c r="G38" s="83"/>
      <c r="H38" s="81"/>
      <c r="I38" s="83"/>
    </row>
    <row r="39" spans="1:9" ht="13.5" thickBot="1" x14ac:dyDescent="0.25">
      <c r="A39" s="29" t="s">
        <v>129</v>
      </c>
      <c r="B39" s="84"/>
      <c r="C39" s="86"/>
      <c r="D39" s="86"/>
      <c r="E39" s="86"/>
      <c r="F39" s="86"/>
      <c r="G39" s="88"/>
      <c r="H39" s="86"/>
      <c r="I39" s="88"/>
    </row>
    <row r="41" spans="1:9" ht="13.5" thickBot="1" x14ac:dyDescent="0.25">
      <c r="A41" s="3" t="s">
        <v>201</v>
      </c>
      <c r="B41" s="235" t="s">
        <v>228</v>
      </c>
      <c r="C41" s="45"/>
      <c r="D41" s="45"/>
      <c r="E41" s="45"/>
    </row>
    <row r="42" spans="1:9" ht="25.5" customHeight="1" thickBot="1" x14ac:dyDescent="0.25">
      <c r="A42" s="222" t="s">
        <v>229</v>
      </c>
      <c r="B42" s="310" t="s">
        <v>223</v>
      </c>
      <c r="C42" s="311"/>
      <c r="D42" s="310" t="s">
        <v>257</v>
      </c>
      <c r="E42" s="311"/>
    </row>
    <row r="43" spans="1:9" ht="13.5" thickBot="1" x14ac:dyDescent="0.25">
      <c r="A43" s="10" t="s">
        <v>4</v>
      </c>
      <c r="B43" s="202" t="s">
        <v>2</v>
      </c>
      <c r="C43" s="203" t="s">
        <v>3</v>
      </c>
      <c r="D43" s="202" t="s">
        <v>2</v>
      </c>
      <c r="E43" s="203" t="s">
        <v>3</v>
      </c>
    </row>
    <row r="44" spans="1:9" x14ac:dyDescent="0.2">
      <c r="A44" s="27" t="s">
        <v>217</v>
      </c>
      <c r="B44" s="89"/>
      <c r="C44" s="90"/>
      <c r="D44" s="89"/>
      <c r="E44" s="90"/>
    </row>
    <row r="45" spans="1:9" x14ac:dyDescent="0.2">
      <c r="A45" s="28" t="s">
        <v>178</v>
      </c>
      <c r="B45" s="79"/>
      <c r="C45" s="83"/>
      <c r="D45" s="79"/>
      <c r="E45" s="83"/>
    </row>
    <row r="46" spans="1:9" x14ac:dyDescent="0.2">
      <c r="A46" s="28" t="s">
        <v>158</v>
      </c>
      <c r="B46" s="79"/>
      <c r="C46" s="83"/>
      <c r="D46" s="79"/>
      <c r="E46" s="83"/>
    </row>
    <row r="47" spans="1:9" ht="13.5" thickBot="1" x14ac:dyDescent="0.25">
      <c r="A47" s="29" t="s">
        <v>129</v>
      </c>
      <c r="B47" s="84"/>
      <c r="C47" s="88"/>
      <c r="D47" s="84"/>
      <c r="E47" s="88"/>
      <c r="F47" s="140" t="e">
        <f>AVERAGE(B28:K31,B36:I39,B44:E47)</f>
        <v>#DIV/0!</v>
      </c>
    </row>
  </sheetData>
  <sheetProtection password="DA27" sheet="1" objects="1" scenarios="1"/>
  <mergeCells count="9">
    <mergeCell ref="B10:G10"/>
    <mergeCell ref="B42:C42"/>
    <mergeCell ref="B2:F2"/>
    <mergeCell ref="G2:K2"/>
    <mergeCell ref="B18:G18"/>
    <mergeCell ref="D42:E42"/>
    <mergeCell ref="B26:F26"/>
    <mergeCell ref="G26:K26"/>
    <mergeCell ref="B34:I34"/>
  </mergeCells>
  <phoneticPr fontId="2" type="noConversion"/>
  <conditionalFormatting sqref="B4:K7 B12:G15 B20:G23 B36:G39 B44:C47">
    <cfRule type="cellIs" dxfId="23" priority="17" stopIfTrue="1" operator="greaterThan">
      <formula>0</formula>
    </cfRule>
    <cfRule type="cellIs" dxfId="22" priority="18" stopIfTrue="1" operator="lessThanOrEqual">
      <formula>0</formula>
    </cfRule>
  </conditionalFormatting>
  <conditionalFormatting sqref="D44:E47">
    <cfRule type="cellIs" dxfId="21" priority="5" stopIfTrue="1" operator="greaterThan">
      <formula>0</formula>
    </cfRule>
    <cfRule type="cellIs" dxfId="20" priority="6" stopIfTrue="1" operator="lessThanOrEqual">
      <formula>0</formula>
    </cfRule>
  </conditionalFormatting>
  <conditionalFormatting sqref="B28:K31">
    <cfRule type="cellIs" dxfId="19" priority="3" stopIfTrue="1" operator="greaterThan">
      <formula>0</formula>
    </cfRule>
    <cfRule type="cellIs" dxfId="18" priority="4" stopIfTrue="1" operator="lessThanOrEqual">
      <formula>0</formula>
    </cfRule>
  </conditionalFormatting>
  <conditionalFormatting sqref="H36:I39">
    <cfRule type="cellIs" dxfId="17" priority="1" stopIfTrue="1" operator="greaterThan">
      <formula>0</formula>
    </cfRule>
    <cfRule type="cellIs" dxfId="16" priority="2" stopIfTrue="1" operator="lessThanOrEqual">
      <formula>0</formula>
    </cfRule>
  </conditionalFormatting>
  <dataValidations count="1">
    <dataValidation type="decimal" operator="greaterThan" allowBlank="1" showInputMessage="1" showErrorMessage="1" errorTitle="Hibás adatbevitel!" error="Csak 0-nál nagyobb számolt adhat meg!" sqref="B4:K7 B12:G15 B20:G23 B36:I39 B44:E47 B28:K31">
      <formula1>0</formula1>
    </dataValidation>
  </dataValidations>
  <pageMargins left="0.75" right="0.75" top="1" bottom="1" header="0.5" footer="0.5"/>
  <pageSetup paperSize="9" scale="69" orientation="landscape" r:id="rId1"/>
  <headerFooter alignWithMargins="0">
    <oddHeader>&amp;C&amp;A&amp;R&amp;P /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40"/>
  <sheetViews>
    <sheetView view="pageBreakPreview" zoomScale="110" zoomScaleNormal="100" zoomScaleSheetLayoutView="110" workbookViewId="0">
      <selection activeCell="B4" sqref="B4"/>
    </sheetView>
  </sheetViews>
  <sheetFormatPr defaultRowHeight="12.75" x14ac:dyDescent="0.2"/>
  <cols>
    <col min="1" max="1" width="14.28515625" customWidth="1"/>
    <col min="4" max="4" width="9.5703125" customWidth="1"/>
    <col min="14" max="14" width="13.7109375" bestFit="1" customWidth="1"/>
  </cols>
  <sheetData>
    <row r="1" spans="1:13" ht="13.5" thickBot="1" x14ac:dyDescent="0.25">
      <c r="A1" s="2" t="s">
        <v>112</v>
      </c>
      <c r="B1" s="2" t="s">
        <v>111</v>
      </c>
    </row>
    <row r="2" spans="1:13" x14ac:dyDescent="0.2">
      <c r="A2" s="26"/>
      <c r="B2" s="258" t="s">
        <v>0</v>
      </c>
      <c r="C2" s="262"/>
      <c r="D2" s="262"/>
      <c r="E2" s="262"/>
      <c r="F2" s="259"/>
      <c r="G2" s="258" t="s">
        <v>2</v>
      </c>
      <c r="H2" s="262"/>
      <c r="I2" s="262"/>
      <c r="J2" s="262"/>
      <c r="K2" s="259"/>
    </row>
    <row r="3" spans="1:13" ht="13.5" thickBot="1" x14ac:dyDescent="0.25">
      <c r="A3" s="10" t="s">
        <v>4</v>
      </c>
      <c r="B3" s="13" t="s">
        <v>31</v>
      </c>
      <c r="C3" s="14" t="s">
        <v>7</v>
      </c>
      <c r="D3" s="14" t="s">
        <v>8</v>
      </c>
      <c r="E3" s="14" t="s">
        <v>32</v>
      </c>
      <c r="F3" s="14" t="s">
        <v>33</v>
      </c>
      <c r="G3" s="13" t="s">
        <v>31</v>
      </c>
      <c r="H3" s="14" t="s">
        <v>7</v>
      </c>
      <c r="I3" s="14" t="s">
        <v>8</v>
      </c>
      <c r="J3" s="14" t="s">
        <v>32</v>
      </c>
      <c r="K3" s="15" t="s">
        <v>33</v>
      </c>
    </row>
    <row r="4" spans="1:13" x14ac:dyDescent="0.2">
      <c r="A4" s="27" t="s">
        <v>206</v>
      </c>
      <c r="B4" s="92"/>
      <c r="C4" s="93"/>
      <c r="D4" s="93"/>
      <c r="E4" s="93"/>
      <c r="F4" s="93"/>
      <c r="G4" s="92"/>
      <c r="H4" s="93"/>
      <c r="I4" s="93"/>
      <c r="J4" s="148"/>
      <c r="K4" s="94"/>
    </row>
    <row r="5" spans="1:13" x14ac:dyDescent="0.2">
      <c r="A5" s="28" t="s">
        <v>205</v>
      </c>
      <c r="B5" s="95"/>
      <c r="C5" s="96"/>
      <c r="D5" s="96"/>
      <c r="E5" s="96"/>
      <c r="F5" s="96"/>
      <c r="G5" s="95"/>
      <c r="H5" s="96"/>
      <c r="I5" s="96"/>
      <c r="J5" s="149"/>
      <c r="K5" s="97"/>
    </row>
    <row r="6" spans="1:13" x14ac:dyDescent="0.2">
      <c r="A6" s="28" t="s">
        <v>204</v>
      </c>
      <c r="B6" s="95"/>
      <c r="C6" s="96"/>
      <c r="D6" s="96"/>
      <c r="E6" s="96"/>
      <c r="F6" s="96"/>
      <c r="G6" s="95"/>
      <c r="H6" s="96"/>
      <c r="I6" s="96"/>
      <c r="J6" s="149"/>
      <c r="K6" s="97"/>
    </row>
    <row r="7" spans="1:13" x14ac:dyDescent="0.2">
      <c r="A7" s="28" t="s">
        <v>128</v>
      </c>
      <c r="B7" s="95"/>
      <c r="C7" s="96"/>
      <c r="D7" s="96"/>
      <c r="E7" s="96"/>
      <c r="F7" s="96"/>
      <c r="G7" s="95"/>
      <c r="H7" s="96"/>
      <c r="I7" s="96"/>
      <c r="J7" s="149"/>
      <c r="K7" s="97"/>
    </row>
    <row r="8" spans="1:13" ht="13.5" thickBot="1" x14ac:dyDescent="0.25">
      <c r="A8" s="29" t="s">
        <v>131</v>
      </c>
      <c r="B8" s="98"/>
      <c r="C8" s="99"/>
      <c r="D8" s="99"/>
      <c r="E8" s="99"/>
      <c r="F8" s="99"/>
      <c r="G8" s="98"/>
      <c r="H8" s="99"/>
      <c r="I8" s="99"/>
      <c r="J8" s="150"/>
      <c r="K8" s="100"/>
    </row>
    <row r="10" spans="1:13" s="192" customFormat="1" ht="13.5" thickBot="1" x14ac:dyDescent="0.25">
      <c r="A10" s="221" t="s">
        <v>113</v>
      </c>
      <c r="B10" s="221" t="s">
        <v>180</v>
      </c>
      <c r="C10" s="45"/>
      <c r="D10" s="45"/>
      <c r="E10" s="45"/>
      <c r="F10" s="45"/>
      <c r="G10" s="45"/>
      <c r="H10" s="45"/>
      <c r="I10" s="45"/>
      <c r="J10" s="45"/>
      <c r="K10" s="45"/>
      <c r="L10"/>
      <c r="M10"/>
    </row>
    <row r="11" spans="1:13" s="192" customFormat="1" x14ac:dyDescent="0.2">
      <c r="A11" s="222"/>
      <c r="B11" s="256" t="s">
        <v>0</v>
      </c>
      <c r="C11" s="315"/>
      <c r="D11" s="315"/>
      <c r="E11" s="315"/>
      <c r="F11" s="257"/>
      <c r="G11" s="316" t="s">
        <v>2</v>
      </c>
      <c r="H11" s="317"/>
      <c r="I11" s="317"/>
      <c r="J11" s="317"/>
      <c r="K11" s="318"/>
      <c r="L11"/>
      <c r="M11"/>
    </row>
    <row r="12" spans="1:13" s="192" customFormat="1" ht="13.5" thickBot="1" x14ac:dyDescent="0.25">
      <c r="A12" s="163" t="s">
        <v>4</v>
      </c>
      <c r="B12" s="165" t="s">
        <v>31</v>
      </c>
      <c r="C12" s="226" t="s">
        <v>7</v>
      </c>
      <c r="D12" s="226" t="s">
        <v>8</v>
      </c>
      <c r="E12" s="226" t="s">
        <v>32</v>
      </c>
      <c r="F12" s="18" t="s">
        <v>33</v>
      </c>
      <c r="G12" s="165" t="s">
        <v>31</v>
      </c>
      <c r="H12" s="226" t="s">
        <v>7</v>
      </c>
      <c r="I12" s="226" t="s">
        <v>8</v>
      </c>
      <c r="J12" s="226" t="s">
        <v>32</v>
      </c>
      <c r="K12" s="18" t="s">
        <v>33</v>
      </c>
      <c r="L12"/>
      <c r="M12"/>
    </row>
    <row r="13" spans="1:13" x14ac:dyDescent="0.2">
      <c r="A13" s="27" t="s">
        <v>206</v>
      </c>
      <c r="B13" s="92"/>
      <c r="C13" s="93"/>
      <c r="D13" s="93"/>
      <c r="E13" s="93"/>
      <c r="F13" s="94"/>
      <c r="G13" s="92"/>
      <c r="H13" s="93"/>
      <c r="I13" s="93"/>
      <c r="J13" s="93"/>
      <c r="K13" s="94"/>
    </row>
    <row r="14" spans="1:13" x14ac:dyDescent="0.2">
      <c r="A14" s="28" t="s">
        <v>205</v>
      </c>
      <c r="B14" s="95"/>
      <c r="C14" s="96"/>
      <c r="D14" s="96"/>
      <c r="E14" s="96"/>
      <c r="F14" s="97"/>
      <c r="G14" s="95"/>
      <c r="H14" s="96"/>
      <c r="I14" s="96"/>
      <c r="J14" s="96"/>
      <c r="K14" s="97"/>
    </row>
    <row r="15" spans="1:13" x14ac:dyDescent="0.2">
      <c r="A15" s="28" t="s">
        <v>204</v>
      </c>
      <c r="B15" s="95"/>
      <c r="C15" s="96"/>
      <c r="D15" s="96"/>
      <c r="E15" s="96"/>
      <c r="F15" s="97"/>
      <c r="G15" s="95"/>
      <c r="H15" s="96"/>
      <c r="I15" s="96"/>
      <c r="J15" s="96"/>
      <c r="K15" s="97"/>
    </row>
    <row r="16" spans="1:13" x14ac:dyDescent="0.2">
      <c r="A16" s="28" t="s">
        <v>128</v>
      </c>
      <c r="B16" s="95"/>
      <c r="C16" s="96"/>
      <c r="D16" s="96"/>
      <c r="E16" s="96"/>
      <c r="F16" s="97"/>
      <c r="G16" s="95"/>
      <c r="H16" s="96"/>
      <c r="I16" s="96"/>
      <c r="J16" s="96"/>
      <c r="K16" s="97"/>
    </row>
    <row r="17" spans="1:13" ht="13.5" thickBot="1" x14ac:dyDescent="0.25">
      <c r="A17" s="29" t="s">
        <v>131</v>
      </c>
      <c r="B17" s="98"/>
      <c r="C17" s="99"/>
      <c r="D17" s="99"/>
      <c r="E17" s="99"/>
      <c r="F17" s="100"/>
      <c r="G17" s="98"/>
      <c r="H17" s="99"/>
      <c r="I17" s="99"/>
      <c r="J17" s="99"/>
      <c r="K17" s="100"/>
    </row>
    <row r="19" spans="1:13" ht="13.5" thickBot="1" x14ac:dyDescent="0.25">
      <c r="A19" s="221" t="s">
        <v>235</v>
      </c>
      <c r="B19" s="221" t="s">
        <v>181</v>
      </c>
      <c r="C19" s="45"/>
      <c r="D19" s="45"/>
      <c r="E19" s="45"/>
      <c r="F19" s="45"/>
      <c r="G19" s="45"/>
      <c r="H19" s="45"/>
      <c r="I19" s="45"/>
      <c r="J19" s="45"/>
      <c r="K19" s="45"/>
    </row>
    <row r="20" spans="1:13" x14ac:dyDescent="0.2">
      <c r="A20" s="222"/>
      <c r="B20" s="316" t="s">
        <v>182</v>
      </c>
      <c r="C20" s="315"/>
      <c r="D20" s="315"/>
      <c r="E20" s="315"/>
      <c r="F20" s="257"/>
      <c r="G20" s="316" t="s">
        <v>183</v>
      </c>
      <c r="H20" s="317"/>
      <c r="I20" s="317"/>
      <c r="J20" s="317"/>
      <c r="K20" s="318"/>
    </row>
    <row r="21" spans="1:13" ht="13.5" thickBot="1" x14ac:dyDescent="0.25">
      <c r="A21" s="163" t="s">
        <v>4</v>
      </c>
      <c r="B21" s="223" t="s">
        <v>188</v>
      </c>
      <c r="C21" s="224" t="s">
        <v>187</v>
      </c>
      <c r="D21" s="224" t="s">
        <v>186</v>
      </c>
      <c r="E21" s="224" t="s">
        <v>184</v>
      </c>
      <c r="F21" s="225" t="s">
        <v>185</v>
      </c>
      <c r="G21" s="223" t="s">
        <v>188</v>
      </c>
      <c r="H21" s="224" t="s">
        <v>187</v>
      </c>
      <c r="I21" s="224" t="s">
        <v>186</v>
      </c>
      <c r="J21" s="224" t="s">
        <v>184</v>
      </c>
      <c r="K21" s="225" t="s">
        <v>185</v>
      </c>
    </row>
    <row r="22" spans="1:13" x14ac:dyDescent="0.2">
      <c r="A22" s="27" t="s">
        <v>206</v>
      </c>
      <c r="B22" s="92"/>
      <c r="C22" s="93"/>
      <c r="D22" s="93"/>
      <c r="E22" s="93"/>
      <c r="F22" s="94"/>
      <c r="G22" s="92"/>
      <c r="H22" s="93"/>
      <c r="I22" s="93"/>
      <c r="J22" s="93"/>
      <c r="K22" s="94"/>
    </row>
    <row r="23" spans="1:13" s="1" customFormat="1" x14ac:dyDescent="0.2">
      <c r="A23" s="28" t="s">
        <v>205</v>
      </c>
      <c r="B23" s="95"/>
      <c r="C23" s="96"/>
      <c r="D23" s="96"/>
      <c r="E23" s="96"/>
      <c r="F23" s="97"/>
      <c r="G23" s="95"/>
      <c r="H23" s="96"/>
      <c r="I23" s="96"/>
      <c r="J23" s="96"/>
      <c r="K23" s="97"/>
      <c r="L23"/>
      <c r="M23"/>
    </row>
    <row r="24" spans="1:13" x14ac:dyDescent="0.2">
      <c r="A24" s="28" t="s">
        <v>204</v>
      </c>
      <c r="B24" s="95"/>
      <c r="C24" s="96"/>
      <c r="D24" s="96"/>
      <c r="E24" s="96"/>
      <c r="F24" s="97"/>
      <c r="G24" s="95"/>
      <c r="H24" s="96"/>
      <c r="I24" s="96"/>
      <c r="J24" s="96"/>
      <c r="K24" s="97"/>
    </row>
    <row r="25" spans="1:13" x14ac:dyDescent="0.2">
      <c r="A25" s="28" t="s">
        <v>128</v>
      </c>
      <c r="B25" s="95"/>
      <c r="C25" s="96"/>
      <c r="D25" s="96"/>
      <c r="E25" s="96"/>
      <c r="F25" s="97"/>
      <c r="G25" s="95"/>
      <c r="H25" s="96"/>
      <c r="I25" s="96"/>
      <c r="J25" s="96"/>
      <c r="K25" s="97"/>
    </row>
    <row r="26" spans="1:13" ht="13.5" thickBot="1" x14ac:dyDescent="0.25">
      <c r="A26" s="29" t="s">
        <v>131</v>
      </c>
      <c r="B26" s="98"/>
      <c r="C26" s="99"/>
      <c r="D26" s="99"/>
      <c r="E26" s="99"/>
      <c r="F26" s="100"/>
      <c r="G26" s="98"/>
      <c r="H26" s="99"/>
      <c r="I26" s="99"/>
      <c r="J26" s="99"/>
      <c r="K26" s="100"/>
    </row>
    <row r="28" spans="1:13" ht="13.5" thickBot="1" x14ac:dyDescent="0.25">
      <c r="A28" s="2" t="s">
        <v>236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s="1" customFormat="1" ht="15" customHeight="1" thickBot="1" x14ac:dyDescent="0.25">
      <c r="A29" s="56" t="s">
        <v>64</v>
      </c>
      <c r="B29" s="55" t="s">
        <v>0</v>
      </c>
      <c r="C29" s="54" t="s">
        <v>2</v>
      </c>
      <c r="D29"/>
      <c r="E29"/>
      <c r="F29"/>
      <c r="G29"/>
      <c r="H29"/>
      <c r="I29"/>
      <c r="J29"/>
      <c r="K29"/>
      <c r="L29"/>
      <c r="M29"/>
    </row>
    <row r="30" spans="1:13" x14ac:dyDescent="0.2">
      <c r="A30" s="27" t="s">
        <v>132</v>
      </c>
      <c r="B30" s="101"/>
      <c r="C30" s="94"/>
    </row>
    <row r="31" spans="1:13" x14ac:dyDescent="0.2">
      <c r="A31" s="28" t="s">
        <v>207</v>
      </c>
      <c r="B31" s="102"/>
      <c r="C31" s="97"/>
    </row>
    <row r="32" spans="1:13" x14ac:dyDescent="0.2">
      <c r="A32" s="28" t="s">
        <v>163</v>
      </c>
      <c r="B32" s="102"/>
      <c r="C32" s="97"/>
    </row>
    <row r="33" spans="1:13" ht="13.5" thickBot="1" x14ac:dyDescent="0.25">
      <c r="A33" s="10" t="s">
        <v>131</v>
      </c>
      <c r="B33" s="103"/>
      <c r="C33" s="100"/>
      <c r="D33" s="140" t="e">
        <f>AVERAGE(B4:K8,B13:K17,B22:K26,B30:C33)</f>
        <v>#DIV/0!</v>
      </c>
    </row>
    <row r="35" spans="1:13" ht="13.5" thickBot="1" x14ac:dyDescent="0.25">
      <c r="A35" s="2" t="s">
        <v>237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3.5" thickBot="1" x14ac:dyDescent="0.25">
      <c r="A36" s="120" t="s">
        <v>4</v>
      </c>
      <c r="B36" s="48" t="s">
        <v>31</v>
      </c>
      <c r="C36" s="129" t="s">
        <v>7</v>
      </c>
      <c r="D36" s="49" t="s">
        <v>8</v>
      </c>
    </row>
    <row r="37" spans="1:13" x14ac:dyDescent="0.2">
      <c r="A37" s="36" t="s">
        <v>209</v>
      </c>
      <c r="B37" s="130"/>
      <c r="C37" s="131"/>
      <c r="D37" s="132"/>
    </row>
    <row r="38" spans="1:13" x14ac:dyDescent="0.2">
      <c r="A38" s="34" t="s">
        <v>208</v>
      </c>
      <c r="B38" s="95"/>
      <c r="C38" s="96"/>
      <c r="D38" s="97"/>
    </row>
    <row r="39" spans="1:13" x14ac:dyDescent="0.2">
      <c r="A39" s="34" t="s">
        <v>158</v>
      </c>
      <c r="B39" s="95"/>
      <c r="C39" s="96"/>
      <c r="D39" s="97"/>
    </row>
    <row r="40" spans="1:13" ht="13.5" thickBot="1" x14ac:dyDescent="0.25">
      <c r="A40" s="35" t="s">
        <v>129</v>
      </c>
      <c r="B40" s="98"/>
      <c r="C40" s="99"/>
      <c r="D40" s="100"/>
      <c r="E40" s="140" t="e">
        <f>AVERAGE(B37:D40)</f>
        <v>#DIV/0!</v>
      </c>
    </row>
  </sheetData>
  <sheetProtection password="DA27" sheet="1" objects="1" scenarios="1"/>
  <mergeCells count="6">
    <mergeCell ref="B11:F11"/>
    <mergeCell ref="G11:K11"/>
    <mergeCell ref="B20:F20"/>
    <mergeCell ref="G20:K20"/>
    <mergeCell ref="B2:F2"/>
    <mergeCell ref="G2:K2"/>
  </mergeCells>
  <phoneticPr fontId="2" type="noConversion"/>
  <conditionalFormatting sqref="B4:K8 B13:F17 B30:C33 B37:D40">
    <cfRule type="cellIs" dxfId="15" priority="15" stopIfTrue="1" operator="lessThanOrEqual">
      <formula>0</formula>
    </cfRule>
    <cfRule type="cellIs" dxfId="14" priority="16" stopIfTrue="1" operator="greaterThan">
      <formula>0</formula>
    </cfRule>
  </conditionalFormatting>
  <conditionalFormatting sqref="G13:K17">
    <cfRule type="cellIs" dxfId="13" priority="5" stopIfTrue="1" operator="lessThanOrEqual">
      <formula>0</formula>
    </cfRule>
    <cfRule type="cellIs" dxfId="12" priority="6" stopIfTrue="1" operator="greaterThan">
      <formula>0</formula>
    </cfRule>
  </conditionalFormatting>
  <conditionalFormatting sqref="G22:K26">
    <cfRule type="cellIs" dxfId="11" priority="1" stopIfTrue="1" operator="lessThanOrEqual">
      <formula>0</formula>
    </cfRule>
    <cfRule type="cellIs" dxfId="10" priority="2" stopIfTrue="1" operator="greaterThan">
      <formula>0</formula>
    </cfRule>
  </conditionalFormatting>
  <conditionalFormatting sqref="B22:F26">
    <cfRule type="cellIs" dxfId="9" priority="3" stopIfTrue="1" operator="lessThanOrEqual">
      <formula>0</formula>
    </cfRule>
    <cfRule type="cellIs" dxfId="8" priority="4" stopIfTrue="1" operator="greaterThan">
      <formula>0</formula>
    </cfRule>
  </conditionalFormatting>
  <dataValidations count="1">
    <dataValidation type="decimal" operator="greaterThan" allowBlank="1" showInputMessage="1" showErrorMessage="1" errorTitle="Hibás adatbevitel!" error="Csak 0-nál nagyobb számot adhat meg!" sqref="B4:K8 B13:K17 B37:D40 B30:C33 B22:K26">
      <formula1>0</formula1>
    </dataValidation>
  </dataValidations>
  <pageMargins left="0.75" right="0.75" top="1" bottom="1" header="0.5" footer="0.5"/>
  <pageSetup paperSize="9" scale="88" orientation="landscape" r:id="rId1"/>
  <headerFooter alignWithMargins="0">
    <oddHeader>&amp;C&amp;A&amp;R&amp;P / 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27.85546875" bestFit="1" customWidth="1"/>
    <col min="2" max="2" width="13.42578125" customWidth="1"/>
    <col min="3" max="13" width="12.85546875" customWidth="1"/>
  </cols>
  <sheetData>
    <row r="1" spans="1:3" x14ac:dyDescent="0.2">
      <c r="A1" s="2" t="s">
        <v>22</v>
      </c>
    </row>
    <row r="3" spans="1:3" ht="13.5" thickBot="1" x14ac:dyDescent="0.25">
      <c r="A3" s="3" t="s">
        <v>239</v>
      </c>
    </row>
    <row r="4" spans="1:3" x14ac:dyDescent="0.2">
      <c r="A4" s="32"/>
      <c r="B4" s="11" t="s">
        <v>30</v>
      </c>
    </row>
    <row r="5" spans="1:3" ht="13.5" thickBot="1" x14ac:dyDescent="0.25">
      <c r="A5" s="58" t="s">
        <v>65</v>
      </c>
      <c r="B5" s="174"/>
      <c r="C5" s="141" t="e">
        <f>AVERAGE(B5)</f>
        <v>#DIV/0!</v>
      </c>
    </row>
    <row r="6" spans="1:3" x14ac:dyDescent="0.2">
      <c r="A6" s="4" t="s">
        <v>213</v>
      </c>
    </row>
    <row r="7" spans="1:3" x14ac:dyDescent="0.2">
      <c r="A7" s="4"/>
    </row>
    <row r="8" spans="1:3" ht="13.5" thickBot="1" x14ac:dyDescent="0.25">
      <c r="A8" s="218" t="s">
        <v>240</v>
      </c>
      <c r="B8" s="45"/>
    </row>
    <row r="9" spans="1:3" ht="26.25" thickBot="1" x14ac:dyDescent="0.25">
      <c r="A9" s="219" t="s">
        <v>4</v>
      </c>
      <c r="B9" s="220" t="s">
        <v>193</v>
      </c>
    </row>
    <row r="10" spans="1:3" x14ac:dyDescent="0.2">
      <c r="A10" s="27" t="s">
        <v>222</v>
      </c>
      <c r="B10" s="172"/>
    </row>
    <row r="11" spans="1:3" x14ac:dyDescent="0.2">
      <c r="A11" s="28" t="s">
        <v>221</v>
      </c>
      <c r="B11" s="173"/>
    </row>
    <row r="12" spans="1:3" x14ac:dyDescent="0.2">
      <c r="A12" s="28" t="s">
        <v>163</v>
      </c>
      <c r="B12" s="173"/>
    </row>
    <row r="13" spans="1:3" ht="13.5" thickBot="1" x14ac:dyDescent="0.25">
      <c r="A13" s="29" t="s">
        <v>131</v>
      </c>
      <c r="B13" s="174"/>
    </row>
    <row r="15" spans="1:3" ht="13.5" thickBot="1" x14ac:dyDescent="0.25">
      <c r="A15" s="57" t="s">
        <v>242</v>
      </c>
    </row>
    <row r="16" spans="1:3" ht="39" thickBot="1" x14ac:dyDescent="0.25">
      <c r="A16" s="40" t="s">
        <v>4</v>
      </c>
      <c r="B16" s="41" t="s">
        <v>39</v>
      </c>
      <c r="C16" s="41" t="s">
        <v>40</v>
      </c>
    </row>
    <row r="17" spans="1:4" x14ac:dyDescent="0.2">
      <c r="A17" s="27" t="s">
        <v>218</v>
      </c>
      <c r="B17" s="172"/>
      <c r="C17" s="172"/>
    </row>
    <row r="18" spans="1:4" x14ac:dyDescent="0.2">
      <c r="A18" s="28" t="s">
        <v>219</v>
      </c>
      <c r="B18" s="173"/>
      <c r="C18" s="173"/>
    </row>
    <row r="19" spans="1:4" x14ac:dyDescent="0.2">
      <c r="A19" s="28" t="s">
        <v>158</v>
      </c>
      <c r="B19" s="173"/>
      <c r="C19" s="173"/>
    </row>
    <row r="20" spans="1:4" ht="13.5" thickBot="1" x14ac:dyDescent="0.25">
      <c r="A20" s="29" t="s">
        <v>129</v>
      </c>
      <c r="B20" s="174"/>
      <c r="C20" s="174"/>
    </row>
    <row r="22" spans="1:4" ht="13.5" thickBot="1" x14ac:dyDescent="0.25">
      <c r="A22" s="2" t="s">
        <v>243</v>
      </c>
    </row>
    <row r="23" spans="1:4" ht="14.25" x14ac:dyDescent="0.2">
      <c r="A23" s="30"/>
      <c r="B23" s="324" t="s">
        <v>41</v>
      </c>
      <c r="C23" s="254"/>
      <c r="D23" s="255"/>
    </row>
    <row r="24" spans="1:4" ht="13.5" thickBot="1" x14ac:dyDescent="0.25">
      <c r="A24" s="31" t="s">
        <v>4</v>
      </c>
      <c r="B24" s="37" t="s">
        <v>23</v>
      </c>
      <c r="C24" s="38" t="s">
        <v>24</v>
      </c>
      <c r="D24" s="39" t="s">
        <v>25</v>
      </c>
    </row>
    <row r="25" spans="1:4" x14ac:dyDescent="0.2">
      <c r="A25" s="27" t="s">
        <v>218</v>
      </c>
      <c r="B25" s="92"/>
      <c r="C25" s="93"/>
      <c r="D25" s="94"/>
    </row>
    <row r="26" spans="1:4" x14ac:dyDescent="0.2">
      <c r="A26" s="28" t="s">
        <v>219</v>
      </c>
      <c r="B26" s="95"/>
      <c r="C26" s="96"/>
      <c r="D26" s="97"/>
    </row>
    <row r="27" spans="1:4" x14ac:dyDescent="0.2">
      <c r="A27" s="34" t="s">
        <v>158</v>
      </c>
      <c r="B27" s="95"/>
      <c r="C27" s="96"/>
      <c r="D27" s="97"/>
    </row>
    <row r="28" spans="1:4" ht="13.5" thickBot="1" x14ac:dyDescent="0.25">
      <c r="A28" s="35" t="s">
        <v>129</v>
      </c>
      <c r="B28" s="98"/>
      <c r="C28" s="99"/>
      <c r="D28" s="100"/>
    </row>
    <row r="30" spans="1:4" ht="13.5" thickBot="1" x14ac:dyDescent="0.25">
      <c r="A30" s="2" t="s">
        <v>244</v>
      </c>
    </row>
    <row r="31" spans="1:4" x14ac:dyDescent="0.2">
      <c r="A31" s="322" t="s">
        <v>4</v>
      </c>
      <c r="B31" s="250" t="s">
        <v>87</v>
      </c>
      <c r="C31" s="251"/>
      <c r="D31" s="252"/>
    </row>
    <row r="32" spans="1:4" ht="13.5" thickBot="1" x14ac:dyDescent="0.25">
      <c r="A32" s="323"/>
      <c r="B32" s="13" t="s">
        <v>31</v>
      </c>
      <c r="C32" s="14" t="s">
        <v>7</v>
      </c>
      <c r="D32" s="15" t="s">
        <v>8</v>
      </c>
    </row>
    <row r="33" spans="1:4" x14ac:dyDescent="0.2">
      <c r="A33" s="27" t="s">
        <v>220</v>
      </c>
      <c r="B33" s="92"/>
      <c r="C33" s="93"/>
      <c r="D33" s="94"/>
    </row>
    <row r="34" spans="1:4" x14ac:dyDescent="0.2">
      <c r="A34" s="34" t="s">
        <v>192</v>
      </c>
      <c r="B34" s="95"/>
      <c r="C34" s="96"/>
      <c r="D34" s="97"/>
    </row>
    <row r="35" spans="1:4" ht="13.5" thickBot="1" x14ac:dyDescent="0.25">
      <c r="A35" s="128" t="s">
        <v>129</v>
      </c>
      <c r="B35" s="98"/>
      <c r="C35" s="99"/>
      <c r="D35" s="100"/>
    </row>
    <row r="36" spans="1:4" x14ac:dyDescent="0.2">
      <c r="A36" s="43"/>
    </row>
    <row r="37" spans="1:4" ht="13.5" thickBot="1" x14ac:dyDescent="0.25">
      <c r="A37" s="2" t="s">
        <v>245</v>
      </c>
    </row>
    <row r="38" spans="1:4" x14ac:dyDescent="0.2">
      <c r="A38" s="322" t="s">
        <v>4</v>
      </c>
      <c r="B38" s="253" t="s">
        <v>142</v>
      </c>
      <c r="C38" s="254"/>
      <c r="D38" s="255"/>
    </row>
    <row r="39" spans="1:4" ht="13.5" thickBot="1" x14ac:dyDescent="0.25">
      <c r="A39" s="323"/>
      <c r="B39" s="13" t="s">
        <v>36</v>
      </c>
      <c r="C39" s="14" t="s">
        <v>17</v>
      </c>
      <c r="D39" s="15" t="s">
        <v>143</v>
      </c>
    </row>
    <row r="40" spans="1:4" x14ac:dyDescent="0.2">
      <c r="A40" s="27" t="s">
        <v>220</v>
      </c>
      <c r="B40" s="92"/>
      <c r="C40" s="93"/>
      <c r="D40" s="94"/>
    </row>
    <row r="41" spans="1:4" x14ac:dyDescent="0.2">
      <c r="A41" s="34" t="s">
        <v>192</v>
      </c>
      <c r="B41" s="95"/>
      <c r="C41" s="96"/>
      <c r="D41" s="97"/>
    </row>
    <row r="42" spans="1:4" ht="13.5" thickBot="1" x14ac:dyDescent="0.25">
      <c r="A42" s="128" t="s">
        <v>129</v>
      </c>
      <c r="B42" s="98"/>
      <c r="C42" s="99"/>
      <c r="D42" s="100"/>
    </row>
    <row r="43" spans="1:4" x14ac:dyDescent="0.2">
      <c r="A43" s="43"/>
    </row>
    <row r="44" spans="1:4" ht="13.5" thickBot="1" x14ac:dyDescent="0.25">
      <c r="A44" s="2" t="s">
        <v>246</v>
      </c>
    </row>
    <row r="45" spans="1:4" x14ac:dyDescent="0.2">
      <c r="A45" s="325" t="s">
        <v>4</v>
      </c>
      <c r="B45" s="250" t="s">
        <v>87</v>
      </c>
      <c r="C45" s="251"/>
      <c r="D45" s="252"/>
    </row>
    <row r="46" spans="1:4" ht="13.5" thickBot="1" x14ac:dyDescent="0.25">
      <c r="A46" s="326"/>
      <c r="B46" s="13" t="s">
        <v>31</v>
      </c>
      <c r="C46" s="14" t="s">
        <v>7</v>
      </c>
      <c r="D46" s="15" t="s">
        <v>8</v>
      </c>
    </row>
    <row r="47" spans="1:4" x14ac:dyDescent="0.2">
      <c r="A47" s="27" t="s">
        <v>220</v>
      </c>
      <c r="B47" s="92"/>
      <c r="C47" s="93"/>
      <c r="D47" s="94"/>
    </row>
    <row r="48" spans="1:4" x14ac:dyDescent="0.2">
      <c r="A48" s="34" t="s">
        <v>192</v>
      </c>
      <c r="B48" s="95"/>
      <c r="C48" s="96"/>
      <c r="D48" s="97"/>
    </row>
    <row r="49" spans="1:6" ht="13.5" thickBot="1" x14ac:dyDescent="0.25">
      <c r="A49" s="128" t="s">
        <v>129</v>
      </c>
      <c r="B49" s="98"/>
      <c r="C49" s="99"/>
      <c r="D49" s="100"/>
    </row>
    <row r="50" spans="1:6" x14ac:dyDescent="0.2">
      <c r="A50" s="43"/>
    </row>
    <row r="51" spans="1:6" ht="13.5" thickBot="1" x14ac:dyDescent="0.25">
      <c r="A51" s="2" t="s">
        <v>247</v>
      </c>
    </row>
    <row r="52" spans="1:6" x14ac:dyDescent="0.2">
      <c r="A52" s="325" t="s">
        <v>4</v>
      </c>
      <c r="B52" s="250" t="s">
        <v>87</v>
      </c>
      <c r="C52" s="251"/>
      <c r="D52" s="252"/>
    </row>
    <row r="53" spans="1:6" ht="13.5" thickBot="1" x14ac:dyDescent="0.25">
      <c r="A53" s="326"/>
      <c r="B53" s="13" t="s">
        <v>31</v>
      </c>
      <c r="C53" s="14" t="s">
        <v>7</v>
      </c>
      <c r="D53" s="15" t="s">
        <v>8</v>
      </c>
    </row>
    <row r="54" spans="1:6" x14ac:dyDescent="0.2">
      <c r="A54" s="27" t="s">
        <v>220</v>
      </c>
      <c r="B54" s="92"/>
      <c r="C54" s="93"/>
      <c r="D54" s="94"/>
    </row>
    <row r="55" spans="1:6" x14ac:dyDescent="0.2">
      <c r="A55" s="34" t="s">
        <v>192</v>
      </c>
      <c r="B55" s="95"/>
      <c r="C55" s="96"/>
      <c r="D55" s="97"/>
    </row>
    <row r="56" spans="1:6" ht="13.5" thickBot="1" x14ac:dyDescent="0.25">
      <c r="A56" s="128" t="s">
        <v>129</v>
      </c>
      <c r="B56" s="98"/>
      <c r="C56" s="99"/>
      <c r="D56" s="100"/>
    </row>
    <row r="57" spans="1:6" x14ac:dyDescent="0.2">
      <c r="A57" s="43"/>
    </row>
    <row r="58" spans="1:6" ht="13.5" thickBot="1" x14ac:dyDescent="0.25">
      <c r="A58" s="3" t="s">
        <v>248</v>
      </c>
    </row>
    <row r="59" spans="1:6" x14ac:dyDescent="0.2">
      <c r="A59" s="325" t="s">
        <v>4</v>
      </c>
      <c r="B59" s="253" t="s">
        <v>87</v>
      </c>
      <c r="C59" s="254"/>
      <c r="D59" s="254"/>
      <c r="E59" s="254"/>
      <c r="F59" s="255"/>
    </row>
    <row r="60" spans="1:6" ht="13.5" thickBot="1" x14ac:dyDescent="0.25">
      <c r="A60" s="326"/>
      <c r="B60" s="13" t="s">
        <v>8</v>
      </c>
      <c r="C60" s="16" t="s">
        <v>32</v>
      </c>
      <c r="D60" s="14" t="s">
        <v>33</v>
      </c>
      <c r="E60" s="53" t="s">
        <v>117</v>
      </c>
      <c r="F60" s="15" t="s">
        <v>116</v>
      </c>
    </row>
    <row r="61" spans="1:6" x14ac:dyDescent="0.2">
      <c r="A61" s="204" t="s">
        <v>189</v>
      </c>
      <c r="B61" s="92"/>
      <c r="C61" s="101"/>
      <c r="D61" s="93"/>
      <c r="E61" s="148"/>
      <c r="F61" s="94"/>
    </row>
    <row r="62" spans="1:6" x14ac:dyDescent="0.2">
      <c r="A62" s="205" t="s">
        <v>190</v>
      </c>
      <c r="B62" s="95"/>
      <c r="C62" s="102"/>
      <c r="D62" s="96"/>
      <c r="E62" s="149"/>
      <c r="F62" s="97"/>
    </row>
    <row r="63" spans="1:6" ht="13.5" thickBot="1" x14ac:dyDescent="0.25">
      <c r="A63" s="58" t="s">
        <v>191</v>
      </c>
      <c r="B63" s="98"/>
      <c r="C63" s="103"/>
      <c r="D63" s="99"/>
      <c r="E63" s="150"/>
      <c r="F63" s="100"/>
    </row>
    <row r="64" spans="1:6" x14ac:dyDescent="0.2">
      <c r="A64" s="3"/>
    </row>
    <row r="65" spans="1:13" ht="13.5" thickBot="1" x14ac:dyDescent="0.25">
      <c r="A65" s="3" t="s">
        <v>249</v>
      </c>
      <c r="B65" s="1"/>
    </row>
    <row r="66" spans="1:13" x14ac:dyDescent="0.2">
      <c r="A66" s="232"/>
      <c r="B66" s="233" t="s">
        <v>230</v>
      </c>
    </row>
    <row r="67" spans="1:13" ht="13.5" thickBot="1" x14ac:dyDescent="0.25">
      <c r="A67" s="58" t="s">
        <v>65</v>
      </c>
      <c r="B67" s="234"/>
    </row>
    <row r="68" spans="1:13" x14ac:dyDescent="0.2">
      <c r="A68" s="3"/>
    </row>
    <row r="69" spans="1:13" ht="13.5" thickBot="1" x14ac:dyDescent="0.25">
      <c r="A69" s="3" t="s">
        <v>250</v>
      </c>
    </row>
    <row r="70" spans="1:13" x14ac:dyDescent="0.2">
      <c r="A70" s="32"/>
      <c r="B70" s="11" t="s">
        <v>71</v>
      </c>
    </row>
    <row r="71" spans="1:13" ht="13.5" thickBot="1" x14ac:dyDescent="0.25">
      <c r="A71" s="58" t="s">
        <v>65</v>
      </c>
      <c r="B71" s="174"/>
      <c r="C71" s="141" t="e">
        <f>AVERAGE(B10:B13,B17:C20,B25:D28,B47:D49, B54:D56, B61:F63, B71,B33:D35,B67,B40:D42)</f>
        <v>#DIV/0!</v>
      </c>
    </row>
    <row r="72" spans="1:13" x14ac:dyDescent="0.2">
      <c r="A72" s="3"/>
    </row>
    <row r="73" spans="1:13" ht="13.5" thickBot="1" x14ac:dyDescent="0.25">
      <c r="A73" s="3" t="s">
        <v>253</v>
      </c>
    </row>
    <row r="74" spans="1:13" x14ac:dyDescent="0.2">
      <c r="A74" s="59"/>
      <c r="B74" s="253" t="s">
        <v>0</v>
      </c>
      <c r="C74" s="254"/>
      <c r="D74" s="254"/>
      <c r="E74" s="255"/>
      <c r="F74" s="319" t="s">
        <v>2</v>
      </c>
      <c r="G74" s="321"/>
      <c r="H74" s="321"/>
      <c r="I74" s="321"/>
      <c r="J74" s="321"/>
      <c r="K74" s="320"/>
      <c r="L74" s="319" t="s">
        <v>3</v>
      </c>
      <c r="M74" s="320"/>
    </row>
    <row r="75" spans="1:13" ht="26.25" customHeight="1" thickBot="1" x14ac:dyDescent="0.25">
      <c r="A75" s="60" t="s">
        <v>4</v>
      </c>
      <c r="B75" s="61" t="s">
        <v>67</v>
      </c>
      <c r="C75" s="62" t="s">
        <v>66</v>
      </c>
      <c r="D75" s="63" t="s">
        <v>68</v>
      </c>
      <c r="E75" s="64" t="s">
        <v>69</v>
      </c>
      <c r="F75" s="61" t="s">
        <v>67</v>
      </c>
      <c r="G75" s="62" t="s">
        <v>66</v>
      </c>
      <c r="H75" s="63" t="s">
        <v>68</v>
      </c>
      <c r="I75" s="135" t="s">
        <v>69</v>
      </c>
      <c r="J75" s="63" t="s">
        <v>114</v>
      </c>
      <c r="K75" s="64" t="s">
        <v>115</v>
      </c>
      <c r="L75" s="63" t="s">
        <v>114</v>
      </c>
      <c r="M75" s="64" t="s">
        <v>115</v>
      </c>
    </row>
    <row r="76" spans="1:13" x14ac:dyDescent="0.2">
      <c r="A76" s="36" t="s">
        <v>218</v>
      </c>
      <c r="B76" s="73"/>
      <c r="C76" s="74"/>
      <c r="D76" s="75"/>
      <c r="E76" s="76"/>
      <c r="F76" s="89"/>
      <c r="G76" s="75"/>
      <c r="H76" s="75"/>
      <c r="I76" s="136"/>
      <c r="J76" s="136"/>
      <c r="K76" s="90"/>
      <c r="L76" s="139"/>
      <c r="M76" s="90"/>
    </row>
    <row r="77" spans="1:13" x14ac:dyDescent="0.2">
      <c r="A77" s="34" t="s">
        <v>219</v>
      </c>
      <c r="B77" s="79"/>
      <c r="C77" s="80"/>
      <c r="D77" s="81"/>
      <c r="E77" s="82"/>
      <c r="F77" s="79"/>
      <c r="G77" s="81"/>
      <c r="H77" s="81"/>
      <c r="I77" s="108"/>
      <c r="J77" s="108"/>
      <c r="K77" s="83"/>
      <c r="L77" s="137"/>
      <c r="M77" s="83"/>
    </row>
    <row r="78" spans="1:13" x14ac:dyDescent="0.2">
      <c r="A78" s="34" t="s">
        <v>158</v>
      </c>
      <c r="B78" s="79"/>
      <c r="C78" s="80"/>
      <c r="D78" s="81"/>
      <c r="E78" s="82"/>
      <c r="F78" s="79"/>
      <c r="G78" s="81"/>
      <c r="H78" s="81"/>
      <c r="I78" s="108"/>
      <c r="J78" s="108"/>
      <c r="K78" s="83"/>
      <c r="L78" s="137"/>
      <c r="M78" s="83"/>
    </row>
    <row r="79" spans="1:13" x14ac:dyDescent="0.2">
      <c r="A79" s="34" t="s">
        <v>159</v>
      </c>
      <c r="B79" s="79"/>
      <c r="C79" s="80"/>
      <c r="D79" s="81"/>
      <c r="E79" s="82"/>
      <c r="F79" s="79"/>
      <c r="G79" s="81"/>
      <c r="H79" s="81"/>
      <c r="I79" s="108"/>
      <c r="J79" s="108"/>
      <c r="K79" s="83"/>
      <c r="L79" s="137"/>
      <c r="M79" s="83"/>
    </row>
    <row r="80" spans="1:13" ht="13.5" thickBot="1" x14ac:dyDescent="0.25">
      <c r="A80" s="35" t="s">
        <v>127</v>
      </c>
      <c r="B80" s="84"/>
      <c r="C80" s="85"/>
      <c r="D80" s="86"/>
      <c r="E80" s="87"/>
      <c r="F80" s="84"/>
      <c r="G80" s="86"/>
      <c r="H80" s="86"/>
      <c r="I80" s="109"/>
      <c r="J80" s="109"/>
      <c r="K80" s="88"/>
      <c r="L80" s="138"/>
      <c r="M80" s="88"/>
    </row>
    <row r="82" spans="1:8" ht="13.5" thickBot="1" x14ac:dyDescent="0.25">
      <c r="A82" s="3" t="s">
        <v>254</v>
      </c>
    </row>
    <row r="83" spans="1:8" ht="13.5" thickBot="1" x14ac:dyDescent="0.25">
      <c r="A83" s="65" t="s">
        <v>4</v>
      </c>
      <c r="B83" s="209" t="s">
        <v>130</v>
      </c>
    </row>
    <row r="84" spans="1:8" x14ac:dyDescent="0.2">
      <c r="A84" s="36" t="s">
        <v>218</v>
      </c>
      <c r="B84" s="210"/>
    </row>
    <row r="85" spans="1:8" x14ac:dyDescent="0.2">
      <c r="A85" s="34" t="s">
        <v>219</v>
      </c>
      <c r="B85" s="211"/>
    </row>
    <row r="86" spans="1:8" x14ac:dyDescent="0.2">
      <c r="A86" s="34" t="s">
        <v>158</v>
      </c>
      <c r="B86" s="211"/>
    </row>
    <row r="87" spans="1:8" x14ac:dyDescent="0.2">
      <c r="A87" s="34" t="s">
        <v>159</v>
      </c>
      <c r="B87" s="211"/>
    </row>
    <row r="88" spans="1:8" ht="13.5" thickBot="1" x14ac:dyDescent="0.25">
      <c r="A88" s="35" t="s">
        <v>127</v>
      </c>
      <c r="B88" s="212"/>
    </row>
    <row r="90" spans="1:8" ht="13.5" thickBot="1" x14ac:dyDescent="0.25">
      <c r="A90" s="3" t="s">
        <v>255</v>
      </c>
    </row>
    <row r="91" spans="1:8" ht="13.5" thickBot="1" x14ac:dyDescent="0.25">
      <c r="A91" s="65" t="s">
        <v>4</v>
      </c>
      <c r="B91" s="66" t="s">
        <v>67</v>
      </c>
      <c r="C91" s="67" t="s">
        <v>66</v>
      </c>
      <c r="D91" s="67" t="s">
        <v>68</v>
      </c>
      <c r="E91" s="67" t="s">
        <v>69</v>
      </c>
      <c r="F91" s="68" t="s">
        <v>94</v>
      </c>
    </row>
    <row r="92" spans="1:8" x14ac:dyDescent="0.2">
      <c r="A92" s="36" t="s">
        <v>218</v>
      </c>
      <c r="B92" s="89"/>
      <c r="C92" s="75"/>
      <c r="D92" s="75"/>
      <c r="E92" s="75"/>
      <c r="F92" s="90"/>
    </row>
    <row r="93" spans="1:8" x14ac:dyDescent="0.2">
      <c r="A93" s="34" t="s">
        <v>219</v>
      </c>
      <c r="B93" s="79"/>
      <c r="C93" s="81"/>
      <c r="D93" s="81"/>
      <c r="E93" s="81"/>
      <c r="F93" s="83"/>
    </row>
    <row r="94" spans="1:8" x14ac:dyDescent="0.2">
      <c r="A94" s="34" t="s">
        <v>158</v>
      </c>
      <c r="B94" s="79"/>
      <c r="C94" s="81"/>
      <c r="D94" s="81"/>
      <c r="E94" s="81"/>
      <c r="F94" s="83"/>
    </row>
    <row r="95" spans="1:8" x14ac:dyDescent="0.2">
      <c r="A95" s="34" t="s">
        <v>159</v>
      </c>
      <c r="B95" s="79"/>
      <c r="C95" s="81"/>
      <c r="D95" s="81"/>
      <c r="E95" s="81"/>
      <c r="F95" s="83"/>
    </row>
    <row r="96" spans="1:8" ht="13.5" thickBot="1" x14ac:dyDescent="0.25">
      <c r="A96" s="35" t="s">
        <v>127</v>
      </c>
      <c r="B96" s="84"/>
      <c r="C96" s="86"/>
      <c r="D96" s="86"/>
      <c r="E96" s="86"/>
      <c r="F96" s="88"/>
      <c r="G96" s="140" t="e">
        <f>AVERAGE(B76:M80,B84:B88,B92:F96)</f>
        <v>#DIV/0!</v>
      </c>
      <c r="H96" s="91"/>
    </row>
  </sheetData>
  <sheetProtection password="DA27" sheet="1" objects="1" scenarios="1"/>
  <mergeCells count="14">
    <mergeCell ref="B23:D23"/>
    <mergeCell ref="B74:E74"/>
    <mergeCell ref="B31:D31"/>
    <mergeCell ref="A45:A46"/>
    <mergeCell ref="B45:D45"/>
    <mergeCell ref="A52:A53"/>
    <mergeCell ref="B52:D52"/>
    <mergeCell ref="B59:F59"/>
    <mergeCell ref="A59:A60"/>
    <mergeCell ref="L74:M74"/>
    <mergeCell ref="F74:K74"/>
    <mergeCell ref="A38:A39"/>
    <mergeCell ref="B38:D38"/>
    <mergeCell ref="A31:A32"/>
  </mergeCells>
  <phoneticPr fontId="2" type="noConversion"/>
  <conditionalFormatting sqref="B92:F96 B84:B88 B71 B76:M80 B5 B17:C20 B25:D28 B61:F63 B33:D35 B40:D42 B47:D49 B54:D56 B10:B13">
    <cfRule type="cellIs" dxfId="7" priority="9" stopIfTrue="1" operator="lessThanOrEqual">
      <formula>0</formula>
    </cfRule>
    <cfRule type="cellIs" dxfId="6" priority="10" stopIfTrue="1" operator="greaterThan">
      <formula>0</formula>
    </cfRule>
  </conditionalFormatting>
  <conditionalFormatting sqref="B71">
    <cfRule type="cellIs" dxfId="5" priority="7" stopIfTrue="1" operator="lessThanOrEqual">
      <formula>0</formula>
    </cfRule>
    <cfRule type="cellIs" dxfId="4" priority="8" stopIfTrue="1" operator="greaterThan">
      <formula>0</formula>
    </cfRule>
  </conditionalFormatting>
  <conditionalFormatting sqref="B67">
    <cfRule type="cellIs" dxfId="3" priority="3" stopIfTrue="1" operator="lessThanOrEqual">
      <formula>0</formula>
    </cfRule>
    <cfRule type="cellIs" dxfId="2" priority="4" stopIfTrue="1" operator="greaterThan">
      <formula>0</formula>
    </cfRule>
  </conditionalFormatting>
  <conditionalFormatting sqref="B67">
    <cfRule type="cellIs" dxfId="1" priority="1" stopIfTrue="1" operator="lessThanOrEqual">
      <formula>0</formula>
    </cfRule>
    <cfRule type="cellIs" dxfId="0" priority="2" stopIfTrue="1" operator="greaterThan">
      <formula>0</formula>
    </cfRule>
  </conditionalFormatting>
  <dataValidations count="2">
    <dataValidation type="decimal" operator="greaterThanOrEqual" allowBlank="1" showErrorMessage="1" errorTitle="Hibás adatbevitel!" error="Csak 0-nál nagyobb számot adhat meg!" promptTitle="Hibás adatbevitel!" prompt="Csak 0-nál nagyobb számot adhat meg." sqref="B84:B88 B92:F96 B5 B76:H80 B71 B17:C20 B25:D28 B10:B13 B67">
      <formula1>0</formula1>
    </dataValidation>
    <dataValidation type="decimal" operator="greaterThan" allowBlank="1" showInputMessage="1" showErrorMessage="1" errorTitle="Hibás adatbevitel!" error="Csak 0-nál nagyobb számot adhat meg!" sqref="I76:M80 B61:F63 B33:D35 B40:D42 B47:D49 B54:D56">
      <formula1>0</formula1>
    </dataValidation>
  </dataValidations>
  <pageMargins left="0.6" right="0.21" top="0.77" bottom="0.34" header="0.5" footer="0.34"/>
  <pageSetup paperSize="9" scale="77" fitToHeight="2" orientation="landscape" r:id="rId1"/>
  <headerFooter alignWithMargins="0">
    <oddHeader>&amp;C&amp;A&amp;R&amp;P / &amp;N</oddHeader>
  </headerFooter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6</vt:i4>
      </vt:variant>
    </vt:vector>
  </HeadingPairs>
  <TitlesOfParts>
    <vt:vector size="14" baseType="lpstr">
      <vt:lpstr>összegzés</vt:lpstr>
      <vt:lpstr>hirdetmények</vt:lpstr>
      <vt:lpstr>térképek</vt:lpstr>
      <vt:lpstr>fűzött-gyűrűs mappába</vt:lpstr>
      <vt:lpstr>gyűrűs mappa</vt:lpstr>
      <vt:lpstr>leporelló</vt:lpstr>
      <vt:lpstr>öntapad-átíró </vt:lpstr>
      <vt:lpstr>műveletek</vt:lpstr>
      <vt:lpstr>'fűzött-gyűrűs mappába'!Nyomtatási_cím</vt:lpstr>
      <vt:lpstr>hirdetmények!Nyomtatási_cím</vt:lpstr>
      <vt:lpstr>'fűzött-gyűrűs mappába'!Nyomtatási_terület</vt:lpstr>
      <vt:lpstr>'öntapad-átíró '!Nyomtatási_terület</vt:lpstr>
      <vt:lpstr>összegzés!Nyomtatási_terület</vt:lpstr>
      <vt:lpstr>térképek!Nyomtatási_terület</vt:lpstr>
    </vt:vector>
  </TitlesOfParts>
  <Company>MÁV Rt. SZESZA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haragos.pal</dc:creator>
  <cp:lastModifiedBy>Bene Attila</cp:lastModifiedBy>
  <cp:lastPrinted>2016-06-30T12:46:20Z</cp:lastPrinted>
  <dcterms:created xsi:type="dcterms:W3CDTF">2011-02-24T08:17:52Z</dcterms:created>
  <dcterms:modified xsi:type="dcterms:W3CDTF">2016-07-20T07:26:57Z</dcterms:modified>
</cp:coreProperties>
</file>